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1010" windowHeight="4755" activeTab="0"/>
  </bookViews>
  <sheets>
    <sheet name="TB CS" sheetId="1" r:id="rId1"/>
    <sheet name="Ls_AgXLB_WorkbookFile" sheetId="2" state="veryHidden" r:id="rId2"/>
    <sheet name="Financial Position" sheetId="3" r:id="rId3"/>
    <sheet name="Activities" sheetId="4" r:id="rId4"/>
    <sheet name="FY 2011 Inv Analysis FINAL" sheetId="5" r:id="rId5"/>
  </sheets>
  <externalReferences>
    <externalReference r:id="rId8"/>
    <externalReference r:id="rId9"/>
    <externalReference r:id="rId10"/>
  </externalReferences>
  <definedNames>
    <definedName name="\e">#REF!</definedName>
    <definedName name="\g">#REF!</definedName>
    <definedName name="\i">#REF!</definedName>
    <definedName name="\l">#REF!</definedName>
    <definedName name="\p">#REF!</definedName>
    <definedName name="\P1">#REF!</definedName>
    <definedName name="\r">#REF!</definedName>
    <definedName name="\s">#REF!</definedName>
    <definedName name="\t">#REF!</definedName>
    <definedName name="B1_">#REF!</definedName>
    <definedName name="B2_">#REF!</definedName>
    <definedName name="B3_">#REF!</definedName>
    <definedName name="B4_">#REF!</definedName>
    <definedName name="B5_">#REF!</definedName>
    <definedName name="B6_">#REF!</definedName>
    <definedName name="B7_">#REF!</definedName>
    <definedName name="B8_">#REF!</definedName>
    <definedName name="EC">#REF!</definedName>
    <definedName name="FG">#REF!</definedName>
    <definedName name="GRTSUM">#REF!</definedName>
    <definedName name="ILT">#REF!</definedName>
    <definedName name="OGC">#REF!</definedName>
    <definedName name="PLOGC">#REF!</definedName>
    <definedName name="_xlnm.Print_Area" localSheetId="3">'Activities'!$E$15:$N$65</definedName>
    <definedName name="_xlnm.Print_Area" localSheetId="2">'Financial Position'!$D$13:$J$51</definedName>
    <definedName name="_xlnm.Print_Area" localSheetId="4">'FY 2011 Inv Analysis FINAL'!$B$2:$N$40</definedName>
    <definedName name="_xlnm.Print_Area" localSheetId="0">'TB CS'!$C$9:$AA$149</definedName>
    <definedName name="Print_Area_MI" localSheetId="4">'FY 2011 Inv Analysis FINAL'!#REF!</definedName>
    <definedName name="PRINT_AREA_MI">#REF!</definedName>
    <definedName name="_xlnm.Print_Titles" localSheetId="3">'Activities'!$10:$14</definedName>
    <definedName name="_xlnm.Print_Titles" localSheetId="2">'Financial Position'!$8:$12</definedName>
    <definedName name="_xlnm.Print_Titles" localSheetId="0">'TB CS'!$C:$E,'TB CS'!$4:$8</definedName>
    <definedName name="Print_Titles_MI" localSheetId="4">'FY 2011 Inv Analysis FINAL'!$B:$B</definedName>
    <definedName name="PRINT_TITLES_MI">#REF!</definedName>
    <definedName name="RAGC">#REF!</definedName>
    <definedName name="SC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<sst xmlns="http://schemas.openxmlformats.org/spreadsheetml/2006/main" count="298" uniqueCount="204">
  <si>
    <t>Name</t>
  </si>
  <si>
    <t>Salaries - Exempt</t>
  </si>
  <si>
    <t>Salaries - Nonexempt</t>
  </si>
  <si>
    <t>Salaries - Overtime</t>
  </si>
  <si>
    <t>Other Compensation</t>
  </si>
  <si>
    <t>FICA Taxes</t>
  </si>
  <si>
    <t>Medicare Taxes</t>
  </si>
  <si>
    <t>Retirement - CSRS</t>
  </si>
  <si>
    <t>Health Insurance - Fed</t>
  </si>
  <si>
    <t>Life Insurance - Fed</t>
  </si>
  <si>
    <t>Retirement - DIA</t>
  </si>
  <si>
    <t>Health Insurance - BCBS</t>
  </si>
  <si>
    <t>Life Insurance - UNUM</t>
  </si>
  <si>
    <t>Disability Insurance</t>
  </si>
  <si>
    <t>Dental Insurance</t>
  </si>
  <si>
    <t>Unemployment</t>
  </si>
  <si>
    <t>Vacation</t>
  </si>
  <si>
    <t>Emply Transporation  Allowance</t>
  </si>
  <si>
    <t>Health Club Union Center</t>
  </si>
  <si>
    <t>Other Employee Benefits</t>
  </si>
  <si>
    <t>Temporary Employees - Other</t>
  </si>
  <si>
    <t>Agency Employees - Other</t>
  </si>
  <si>
    <t>Participants Travel</t>
  </si>
  <si>
    <t>Trainers Travel</t>
  </si>
  <si>
    <t>Registration &amp; Conference Fees</t>
  </si>
  <si>
    <t>Temporary Employee Travel</t>
  </si>
  <si>
    <t>Relocation/HI REIMB</t>
  </si>
  <si>
    <t>Staff Travel</t>
  </si>
  <si>
    <t>Consultant Travel</t>
  </si>
  <si>
    <t>Interview &amp; Recruitment</t>
  </si>
  <si>
    <t>Representation</t>
  </si>
  <si>
    <t>Other Travel</t>
  </si>
  <si>
    <t>Rent</t>
  </si>
  <si>
    <t>Maintenance</t>
  </si>
  <si>
    <t>Utilities</t>
  </si>
  <si>
    <t>Meeting Rooms</t>
  </si>
  <si>
    <t>Telephone</t>
  </si>
  <si>
    <t>Postage</t>
  </si>
  <si>
    <t>Overnight</t>
  </si>
  <si>
    <t>Messenger</t>
  </si>
  <si>
    <t>Other Communications</t>
  </si>
  <si>
    <t>Duplication / Mgmt Services</t>
  </si>
  <si>
    <t>Outside Printing</t>
  </si>
  <si>
    <t>Typesetting</t>
  </si>
  <si>
    <t>Other Printing</t>
  </si>
  <si>
    <t>Equipment Rental</t>
  </si>
  <si>
    <t>Office Supplies</t>
  </si>
  <si>
    <t>Office Equipment</t>
  </si>
  <si>
    <t>Commercial Insurance</t>
  </si>
  <si>
    <t>Data Processing</t>
  </si>
  <si>
    <t>Advertising &amp; Clipping Service</t>
  </si>
  <si>
    <t>Dues &amp; Memberships</t>
  </si>
  <si>
    <t>Subscriptions</t>
  </si>
  <si>
    <t>Other Supplies</t>
  </si>
  <si>
    <t>Legal Issues - Law Firms</t>
  </si>
  <si>
    <t>Non Legal - Corp. Consulting</t>
  </si>
  <si>
    <t>Peer Reviewers</t>
  </si>
  <si>
    <t>Legal Issues - Sole Practition</t>
  </si>
  <si>
    <t>Non Legal - Sole Practitioner</t>
  </si>
  <si>
    <t>Other Consulting</t>
  </si>
  <si>
    <t>Depreciation</t>
  </si>
  <si>
    <t>Amortization</t>
  </si>
  <si>
    <t>Miscellaneous</t>
  </si>
  <si>
    <t>Code</t>
  </si>
  <si>
    <t>Service Contracts</t>
  </si>
  <si>
    <t>loss on disposal of assets</t>
  </si>
  <si>
    <t>LEGAL SERVICES CORPORATION</t>
  </si>
  <si>
    <t>TOTAL</t>
  </si>
  <si>
    <t>&gt;&gt;TB total per cost center</t>
  </si>
  <si>
    <t>&gt;'adb</t>
  </si>
  <si>
    <t xml:space="preserve">&gt;'[LASATA SETUP FILE]
Date=2008-06-05 12:00:30
FileType=Agora XLB Data Fill
Version=0
Buffer=
@systemProduct:Str=SS5
@systemTable:Str=LA
@filterFrom_DbC:Str=LSC
@filterFrom_/LA/Ldg:Str=A
@filterFrom_/LA/AccCde:Str=$C$103{P}1
@filterTo_/LA/AccCde:Str=$C$103{P}2
@filterFrom_/LA/Prd:Str=$A$1{P}3
@filterTo_/LA/Prd:Str=$A$2{P}4
@filterFrom_/LA/TC2:Str=$L$1{P}5
@filterTo_/LA/TC2:Str=$L$1{P}6
@outputField_/LA/BseAmt{ExtractType}1:Str=
@formatType:Lng=-4154
@formatNumber:Int=1
@formatPattern:Int=1
@formatFont:Int=1
@formatWidth:Int=1
@formatAlignment:Int=1
@formatBorder:Int=1
@filenmSetupfile:Str=C:\Documents and Settings\pratoomtongv\My Documents\TB total per cost center.adb
@filenmWorkbookSetupFile:Str=TB total per cost center
@settngShowMessages:Str=Y
@settngDirection:Str=D
@settngApplyFormula:Str=Y
@settngLock:Str=N
@settngOutputHeaders:Int=0
@settngOutputCaptions:Int=0
@settngOutputTotals:Int=0
@settngOutputFiltering:Int=0
@settngPivotTable:Int=0
@settngTopPercent:Str=
@settngReportStyle:Lng=0
</t>
  </si>
  <si>
    <t>&gt;&gt;TB total per cost center - fixed assets</t>
  </si>
  <si>
    <t xml:space="preserve">&gt;'[LASATA SETUP FILE]
Date=2008-06-05 12:06:07
FileType=Agora XLB Data Fill
Version=0
Buffer=
@systemProduct:Str=SS5
@systemTable:Str=LA
@filterFrom_DbC:Str=LSC
@filterFrom_/LA/Ldg:Str=A
@filterFrom_/LA/AccCde:Str=$C$95{P}1
@filterTo_/LA/AccCde:Str=$C$95{P}2
@filterFrom_/LA/Prd:Str=$A$102{P}3
@filterTo_/LA/Prd:Str=$B$102{P}4
@filterFrom_/LA/TC2:Str=$G$1{P}5
@filterTo_/LA/TC2:Str=$G$1{P}6
@outputField_/LA/BseAmt{ExtractType}1:Str=
@formatType:Lng=-4154
@formatNumber:Int=1
@formatPattern:Int=1
@formatFont:Int=1
@formatWidth:Int=1
@formatAlignment:Int=1
@formatBorder:Int=1
@filenmSetupfile:Str=C:\Documents and Settings\pratoomtongv\My Documents\TB total per cost center - fixed assets.adb
@filenmWorkbookSetupFile:Str=TB total per cost center - fixed assets
@settngShowMessages:Str=Y
@settngDirection:Str=D
@settngApplyFormula:Str=Y
@settngLock:Str=N
@settngOutputHeaders:Int=0
@settngOutputCaptions:Int=0
@settngOutputTotals:Int=0
@settngOutputFiltering:Int=0
@settngPivotTable:Int=0
@settngTopPercent:Str=
@settngReportStyle:Lng=0
</t>
  </si>
  <si>
    <t>Temporary Employees - Professional</t>
  </si>
  <si>
    <t>Training/Tech Asst. - Sole Pracitioner</t>
  </si>
  <si>
    <t>Training/Tech Asst. - Corp. Consulting</t>
  </si>
  <si>
    <t>Employee Lectures/Other Activities</t>
  </si>
  <si>
    <t>MGO   TOTAL</t>
  </si>
  <si>
    <t>FY 2011 TRIAL BALANCE BY COST CENTER</t>
  </si>
  <si>
    <t>Form 990 Part IX - Line 33</t>
  </si>
  <si>
    <t>Total includes Salaries through Other Employee Benefits</t>
  </si>
  <si>
    <t>Rounding diff</t>
  </si>
  <si>
    <t>Form 990 - Part IX - Line 9</t>
  </si>
  <si>
    <t>Form 990 - Part I - Line 15</t>
  </si>
  <si>
    <t>Form 990 Part IX - Line 8</t>
  </si>
  <si>
    <t>Form 990 Part IX - Line 10</t>
  </si>
  <si>
    <t>Form 990 - Part VII Total of Comp Officers, Directors, Key Employees</t>
  </si>
  <si>
    <t>Total</t>
  </si>
  <si>
    <t>Table 1</t>
  </si>
  <si>
    <t>Statement of Net Assets</t>
  </si>
  <si>
    <t>Total Current Assets and Other Assets</t>
  </si>
  <si>
    <t>$</t>
  </si>
  <si>
    <t>Net Property and Equipment</t>
  </si>
  <si>
    <t>Total Assets</t>
  </si>
  <si>
    <t>Grants and Contracts Payable</t>
  </si>
  <si>
    <t>Other Liabilities</t>
  </si>
  <si>
    <t>Deferred Revenue</t>
  </si>
  <si>
    <t>Total Liabilities</t>
  </si>
  <si>
    <t>Net Assets</t>
  </si>
  <si>
    <t xml:space="preserve">   Designated </t>
  </si>
  <si>
    <t xml:space="preserve">   Undesignated </t>
  </si>
  <si>
    <t xml:space="preserve">   Temporarily restricted</t>
  </si>
  <si>
    <t xml:space="preserve">   Net investment in fixed assets</t>
  </si>
  <si>
    <t>Total Net Assets</t>
  </si>
  <si>
    <t>Total Liabilities and Net Assets</t>
  </si>
  <si>
    <t>Table 3</t>
  </si>
  <si>
    <t>Statement of Activities</t>
  </si>
  <si>
    <t>Revenue</t>
  </si>
  <si>
    <t>Federal appropriations</t>
  </si>
  <si>
    <t>Grant revenue</t>
  </si>
  <si>
    <t>General revenues</t>
  </si>
  <si>
    <t>Change in deferred revenue</t>
  </si>
  <si>
    <t>Contributed Services</t>
  </si>
  <si>
    <t>Expenses</t>
  </si>
  <si>
    <t>Total expenses</t>
  </si>
  <si>
    <t>Change in net assest</t>
  </si>
  <si>
    <t>Fund Balances, beginning of year</t>
  </si>
  <si>
    <t>Net assets end of year</t>
  </si>
  <si>
    <t>Form 990 - Part I, Line 20, End of Year</t>
  </si>
  <si>
    <t>Form 990 - Part I, Line 23, End of Year</t>
  </si>
  <si>
    <t>Form 990 - Part I, Line 21, End of Year</t>
  </si>
  <si>
    <t>Form 990 - Part IX - Line 16</t>
  </si>
  <si>
    <t>Form 990 - Part IX - Line 11b</t>
  </si>
  <si>
    <t>Form 990 - Part IX - Line 12</t>
  </si>
  <si>
    <t>Form 990 - Part IX - Line 14</t>
  </si>
  <si>
    <t>Form 990 - Part IX - Line 17</t>
  </si>
  <si>
    <t>Form 990 - Part IX - Line 23</t>
  </si>
  <si>
    <t>Form 990 - Part IX - Line 22</t>
  </si>
  <si>
    <t>Form 990 - Part IX - Line 24a</t>
  </si>
  <si>
    <t>Form 990 - Part IX - Line 24c</t>
  </si>
  <si>
    <t>Form 990 - Part IX - Line 24b</t>
  </si>
  <si>
    <t>Form 990 - Part IX - Line 24d</t>
  </si>
  <si>
    <t>Form 990 - Part IX - Line 24e</t>
  </si>
  <si>
    <t>Form 990 - Part IX - Line 19</t>
  </si>
  <si>
    <t>Form 990 - Part IX - Line 11g</t>
  </si>
  <si>
    <t>Form 990 - Part IX - Line 13</t>
  </si>
  <si>
    <t>Form 990 - Part IX - Line 24f</t>
  </si>
  <si>
    <t>Form 990 Part IX - Line 1</t>
  </si>
  <si>
    <t>Form 990 Part I -  Line 11; Part VIII - Line 11a</t>
  </si>
  <si>
    <t>Program activities: Grants &amp; Contracts</t>
  </si>
  <si>
    <t>Herbert S. Garten LRAP</t>
  </si>
  <si>
    <t>Supporting activities: MGO &amp; IG</t>
  </si>
  <si>
    <t>Form 990 - Part I, Line 18, End of Year</t>
  </si>
  <si>
    <t>Form 990 Part VIII - Line 12</t>
  </si>
  <si>
    <t>Form 990 Part VIII - Line 1h</t>
  </si>
  <si>
    <t>Form 990 - Part IX, Line 25</t>
  </si>
  <si>
    <t>Form 990 - Part IX, Line 2</t>
  </si>
  <si>
    <t>Form 990 - Part X, Line 26, End of year</t>
  </si>
  <si>
    <t>Form 990 - Part X, Line 16, End of year</t>
  </si>
  <si>
    <t>Form 990 - Part X, Line 10b, End of year</t>
  </si>
  <si>
    <t>Form 990 Part VIII - Line 1f; Part X -  Line 28, End of year</t>
  </si>
  <si>
    <t>Form 990 - Part X, Line 20, End of year</t>
  </si>
  <si>
    <t>Form 990 - Part X, Line 18, End of year</t>
  </si>
  <si>
    <t>Form 990 - Part X, Line 17, End of year</t>
  </si>
  <si>
    <t>Form 990 - Part X, Line 1, End of year</t>
  </si>
  <si>
    <t>Form 990 - Part X, Line 4, End of year</t>
  </si>
  <si>
    <t>Form 990 - Part X, Line 9, End of year</t>
  </si>
  <si>
    <t>Form 990 - Part XI, Line 4</t>
  </si>
  <si>
    <t>Form 990 - Part XI, Line 1</t>
  </si>
  <si>
    <t>Form 990 - Part XI, Line 2</t>
  </si>
  <si>
    <t>Form 990 - Part XI, Line 6</t>
  </si>
  <si>
    <t>Form 990 - Part XI, Line 5</t>
  </si>
  <si>
    <t>Form 990 - Part X, Line 33, End of year</t>
  </si>
  <si>
    <t>Form 990 - Part I, Line 19, End of Year</t>
  </si>
  <si>
    <t>Form 990 - Part XI, Line 3</t>
  </si>
  <si>
    <t>Form 990 - Part X, Line 27, End of year</t>
  </si>
  <si>
    <t>Form 990 Part I -  Line 10; Part VIII - Line 3; Schedule A, Part II - Line 8 -- (e) 2010</t>
  </si>
  <si>
    <t>Form 990 Part VIII - Line 1e; Schedule A, Part II -  Line 1, 4,  &amp; 7 -- (e) 2010</t>
  </si>
  <si>
    <t>BEGINNING</t>
  </si>
  <si>
    <t>DEPRECIATION OR</t>
  </si>
  <si>
    <t>BALANCE</t>
  </si>
  <si>
    <t>ENDING</t>
  </si>
  <si>
    <t>ADDITIONS &amp;</t>
  </si>
  <si>
    <t>AMORTIZATION</t>
  </si>
  <si>
    <t>PRIOR TO DISP'LS</t>
  </si>
  <si>
    <t>PR PER ADJ</t>
  </si>
  <si>
    <t>&amp; AJUSTMENTS</t>
  </si>
  <si>
    <t>09/30/11</t>
  </si>
  <si>
    <t>DELETIONS</t>
  </si>
  <si>
    <t>ADJUSTMENTS</t>
  </si>
  <si>
    <t>FURNITURE</t>
  </si>
  <si>
    <t>SOFTWARE</t>
  </si>
  <si>
    <t xml:space="preserve">------------------- </t>
  </si>
  <si>
    <t>LEASEHOLD IMP</t>
  </si>
  <si>
    <t>FUND BALANCE</t>
  </si>
  <si>
    <t>ACCUM DEPRECIATION</t>
  </si>
  <si>
    <t>Form 990 - Schedule D, Part VI Line 1d (b) Cost or other basis</t>
  </si>
  <si>
    <t>Form 990 - Schedule D, Part VI Line 1c (b) Cost or other basis</t>
  </si>
  <si>
    <t>Form 990 - Schedule D, Part VI Line 1d (c) Accum Depreciation</t>
  </si>
  <si>
    <t>Form 990 - Schedule D, Part VI Line 1c (c) Accum Depreciation</t>
  </si>
  <si>
    <t>Form 990 - Schedule D, Part VI Line 1c (d) Book value</t>
  </si>
  <si>
    <t>Form 990 - Schedule D, Part VI Line 1d (d) Book value</t>
  </si>
  <si>
    <t>Form 990 - Schedule D, Part XI, Line 10</t>
  </si>
  <si>
    <t>Individually on Schedule B - Pary 1 No. 1 - 2- 3</t>
  </si>
  <si>
    <t>LRAP Forgiven</t>
  </si>
  <si>
    <t>LRAP Allowance increase</t>
  </si>
  <si>
    <t>September 30, 2011</t>
  </si>
  <si>
    <t>Interest</t>
  </si>
  <si>
    <t>Miscellaneous Income</t>
  </si>
  <si>
    <t>Friends grants</t>
  </si>
  <si>
    <t>Years ended September 30, 2011</t>
  </si>
  <si>
    <t>Fixed Assets</t>
  </si>
  <si>
    <t xml:space="preserve">FY 2011 TRIAL BALANCE </t>
  </si>
  <si>
    <t>minus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</si>
</sst>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0"/>
    <numFmt numFmtId="165" formatCode="[$$-409]#,##0.00"/>
    <numFmt numFmtId="166" formatCode="&quot;$&quot;#,##0.00"/>
    <numFmt numFmtId="167" formatCode="#,##0.0_);\(#,##0.0\)"/>
    <numFmt numFmtId="168" formatCode="[$$-409]#,##0.00_);[Red]\([$$-409]#,##0.00\)"/>
    <numFmt numFmtId="169" formatCode="0_);\(0\)"/>
    <numFmt numFmtId="170" formatCode="[$-409]mmmm\ d\,\ yyyy;@"/>
    <numFmt numFmtId="171" formatCode="&quot;$&quot;#,##0"/>
    <numFmt numFmtId="172" formatCode="#,##0.00000000000000_);[Red]\(#,##0.00000000000000\)"/>
    <numFmt numFmtId="173" formatCode="m/d/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39" fontId="5" fillId="0" borderId="0">
      <alignment/>
      <protection/>
    </xf>
    <xf numFmtId="39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quotePrefix="1">
      <alignment/>
    </xf>
    <xf numFmtId="40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Continuous"/>
    </xf>
    <xf numFmtId="43" fontId="4" fillId="0" borderId="0" xfId="42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4" fillId="0" borderId="0" xfId="45" applyFont="1" applyAlignment="1">
      <alignment/>
    </xf>
    <xf numFmtId="0" fontId="10" fillId="0" borderId="0" xfId="65" applyFont="1">
      <alignment/>
      <protection/>
    </xf>
    <xf numFmtId="0" fontId="10" fillId="0" borderId="0" xfId="65" applyFont="1" applyAlignment="1">
      <alignment horizontal="center"/>
      <protection/>
    </xf>
    <xf numFmtId="170" fontId="10" fillId="0" borderId="0" xfId="65" applyNumberFormat="1" applyFont="1" applyAlignment="1">
      <alignment horizontal="center"/>
      <protection/>
    </xf>
    <xf numFmtId="0" fontId="4" fillId="0" borderId="0" xfId="65" applyFont="1" applyAlignment="1">
      <alignment horizontal="centerContinuous"/>
      <protection/>
    </xf>
    <xf numFmtId="170" fontId="4" fillId="0" borderId="0" xfId="65" applyNumberFormat="1" applyFont="1" applyAlignment="1">
      <alignment horizontal="centerContinuous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39" fontId="4" fillId="0" borderId="0" xfId="65" applyNumberFormat="1" applyFont="1">
      <alignment/>
      <protection/>
    </xf>
    <xf numFmtId="0" fontId="4" fillId="0" borderId="0" xfId="65" applyFont="1" applyAlignment="1" quotePrefix="1">
      <alignment horizontal="center"/>
      <protection/>
    </xf>
    <xf numFmtId="42" fontId="4" fillId="0" borderId="0" xfId="50" applyNumberFormat="1" applyFont="1" applyAlignment="1">
      <alignment/>
    </xf>
    <xf numFmtId="39" fontId="4" fillId="0" borderId="0" xfId="50" applyNumberFormat="1" applyFont="1" applyAlignment="1">
      <alignment/>
    </xf>
    <xf numFmtId="41" fontId="4" fillId="0" borderId="0" xfId="50" applyNumberFormat="1" applyFont="1" applyAlignment="1">
      <alignment/>
    </xf>
    <xf numFmtId="0" fontId="4" fillId="0" borderId="0" xfId="65" applyFont="1" applyAlignment="1" quotePrefix="1">
      <alignment horizontal="left"/>
      <protection/>
    </xf>
    <xf numFmtId="40" fontId="4" fillId="0" borderId="0" xfId="65" applyNumberFormat="1" applyFont="1">
      <alignment/>
      <protection/>
    </xf>
    <xf numFmtId="41" fontId="4" fillId="0" borderId="0" xfId="50" applyNumberFormat="1" applyFont="1" applyBorder="1" applyAlignment="1">
      <alignment/>
    </xf>
    <xf numFmtId="39" fontId="4" fillId="0" borderId="0" xfId="50" applyNumberFormat="1" applyFont="1" applyBorder="1" applyAlignment="1">
      <alignment/>
    </xf>
    <xf numFmtId="43" fontId="4" fillId="0" borderId="0" xfId="65" applyNumberFormat="1" applyFont="1">
      <alignment/>
      <protection/>
    </xf>
    <xf numFmtId="41" fontId="4" fillId="0" borderId="10" xfId="50" applyNumberFormat="1" applyFont="1" applyBorder="1" applyAlignment="1">
      <alignment/>
    </xf>
    <xf numFmtId="39" fontId="10" fillId="0" borderId="0" xfId="65" applyNumberFormat="1" applyFont="1">
      <alignment/>
      <protection/>
    </xf>
    <xf numFmtId="42" fontId="4" fillId="0" borderId="11" xfId="50" applyNumberFormat="1" applyFont="1" applyBorder="1" applyAlignment="1">
      <alignment/>
    </xf>
    <xf numFmtId="0" fontId="10" fillId="0" borderId="0" xfId="65" applyFont="1" applyAlignment="1" quotePrefix="1">
      <alignment horizontal="left"/>
      <protection/>
    </xf>
    <xf numFmtId="41" fontId="10" fillId="0" borderId="0" xfId="65" applyNumberFormat="1" applyFont="1" applyAlignment="1" quotePrefix="1">
      <alignment horizontal="right"/>
      <protection/>
    </xf>
    <xf numFmtId="39" fontId="10" fillId="0" borderId="0" xfId="65" applyNumberFormat="1" applyFont="1" applyAlignment="1" quotePrefix="1">
      <alignment horizontal="left"/>
      <protection/>
    </xf>
    <xf numFmtId="39" fontId="10" fillId="0" borderId="0" xfId="65" applyNumberFormat="1" applyFont="1" applyAlignment="1">
      <alignment horizontal="right"/>
      <protection/>
    </xf>
    <xf numFmtId="39" fontId="10" fillId="0" borderId="0" xfId="65" applyNumberFormat="1" applyFont="1" applyAlignment="1">
      <alignment horizontal="left"/>
      <protection/>
    </xf>
    <xf numFmtId="0" fontId="10" fillId="0" borderId="0" xfId="65" applyFont="1" applyAlignment="1" quotePrefix="1">
      <alignment horizontal="center"/>
      <protection/>
    </xf>
    <xf numFmtId="39" fontId="10" fillId="0" borderId="0" xfId="50" applyNumberFormat="1" applyFont="1" applyAlignment="1">
      <alignment/>
    </xf>
    <xf numFmtId="39" fontId="10" fillId="0" borderId="0" xfId="65" applyNumberFormat="1" applyFont="1" applyAlignment="1" quotePrefix="1">
      <alignment horizontal="right"/>
      <protection/>
    </xf>
    <xf numFmtId="0" fontId="10" fillId="0" borderId="0" xfId="65" applyFont="1" applyAlignment="1">
      <alignment horizontal="centerContinuous"/>
      <protection/>
    </xf>
    <xf numFmtId="39" fontId="4" fillId="0" borderId="0" xfId="65" applyNumberFormat="1" applyFont="1" applyBorder="1">
      <alignment/>
      <protection/>
    </xf>
    <xf numFmtId="40" fontId="5" fillId="0" borderId="0" xfId="0" applyNumberFormat="1" applyFont="1" applyBorder="1" applyAlignment="1">
      <alignment/>
    </xf>
    <xf numFmtId="40" fontId="5" fillId="0" borderId="0" xfId="0" applyNumberFormat="1" applyFont="1" applyBorder="1" applyAlignment="1" quotePrefix="1">
      <alignment/>
    </xf>
    <xf numFmtId="43" fontId="5" fillId="0" borderId="0" xfId="0" applyNumberFormat="1" applyFont="1" applyBorder="1" applyAlignment="1" quotePrefix="1">
      <alignment/>
    </xf>
    <xf numFmtId="43" fontId="5" fillId="0" borderId="0" xfId="0" applyNumberFormat="1" applyFont="1" applyBorder="1" applyAlignment="1">
      <alignment/>
    </xf>
    <xf numFmtId="40" fontId="0" fillId="0" borderId="12" xfId="0" applyNumberFormat="1" applyBorder="1" applyAlignment="1">
      <alignment horizontal="right"/>
    </xf>
    <xf numFmtId="40" fontId="10" fillId="0" borderId="0" xfId="49" applyNumberFormat="1" applyFont="1" applyBorder="1" applyAlignment="1" quotePrefix="1">
      <alignment horizontal="right"/>
    </xf>
    <xf numFmtId="40" fontId="10" fillId="0" borderId="13" xfId="49" applyNumberFormat="1" applyFont="1" applyBorder="1" applyAlignment="1">
      <alignment horizontal="right"/>
    </xf>
    <xf numFmtId="40" fontId="10" fillId="0" borderId="12" xfId="45" applyNumberFormat="1" applyFont="1" applyBorder="1" applyAlignment="1">
      <alignment horizontal="right"/>
    </xf>
    <xf numFmtId="40" fontId="10" fillId="0" borderId="0" xfId="45" applyNumberFormat="1" applyFont="1" applyBorder="1" applyAlignment="1" quotePrefix="1">
      <alignment horizontal="right"/>
    </xf>
    <xf numFmtId="40" fontId="10" fillId="0" borderId="13" xfId="45" applyNumberFormat="1" applyFont="1" applyBorder="1" applyAlignment="1">
      <alignment horizontal="right"/>
    </xf>
    <xf numFmtId="40" fontId="10" fillId="0" borderId="0" xfId="0" applyNumberFormat="1" applyFont="1" applyBorder="1" applyAlignment="1">
      <alignment horizontal="right"/>
    </xf>
    <xf numFmtId="40" fontId="4" fillId="0" borderId="0" xfId="45" applyNumberFormat="1" applyFont="1" applyFill="1" applyBorder="1" applyAlignment="1">
      <alignment horizontal="right"/>
    </xf>
    <xf numFmtId="40" fontId="10" fillId="0" borderId="0" xfId="45" applyNumberFormat="1" applyFont="1" applyBorder="1" applyAlignment="1">
      <alignment horizontal="right"/>
    </xf>
    <xf numFmtId="40" fontId="10" fillId="0" borderId="0" xfId="45" applyNumberFormat="1" applyFont="1" applyFill="1" applyBorder="1" applyAlignment="1">
      <alignment horizontal="right"/>
    </xf>
    <xf numFmtId="43" fontId="30" fillId="0" borderId="0" xfId="37" applyNumberFormat="1" applyFill="1" applyAlignment="1">
      <alignment/>
    </xf>
    <xf numFmtId="43" fontId="4" fillId="0" borderId="0" xfId="42" applyFont="1" applyAlignment="1">
      <alignment horizontal="centerContinuous"/>
    </xf>
    <xf numFmtId="43" fontId="4" fillId="0" borderId="0" xfId="42" applyFont="1" applyAlignment="1">
      <alignment wrapText="1"/>
    </xf>
    <xf numFmtId="39" fontId="4" fillId="0" borderId="10" xfId="50" applyNumberFormat="1" applyFont="1" applyBorder="1" applyAlignment="1">
      <alignment/>
    </xf>
    <xf numFmtId="40" fontId="4" fillId="0" borderId="0" xfId="45" applyNumberFormat="1" applyFont="1" applyFill="1" applyBorder="1" applyAlignment="1">
      <alignment horizontal="left"/>
    </xf>
    <xf numFmtId="40" fontId="4" fillId="0" borderId="10" xfId="45" applyNumberFormat="1" applyFont="1" applyFill="1" applyBorder="1" applyAlignment="1">
      <alignment horizontal="right"/>
    </xf>
    <xf numFmtId="43" fontId="4" fillId="0" borderId="0" xfId="42" applyFont="1" applyAlignment="1">
      <alignment horizontal="left"/>
    </xf>
    <xf numFmtId="39" fontId="10" fillId="0" borderId="10" xfId="65" applyNumberFormat="1" applyFont="1" applyBorder="1" applyAlignment="1">
      <alignment horizontal="left"/>
      <protection/>
    </xf>
    <xf numFmtId="39" fontId="10" fillId="0" borderId="0" xfId="65" applyNumberFormat="1" applyFont="1" applyBorder="1" applyAlignment="1">
      <alignment horizontal="left"/>
      <protection/>
    </xf>
    <xf numFmtId="43" fontId="4" fillId="0" borderId="10" xfId="42" applyFont="1" applyBorder="1" applyAlignment="1">
      <alignment horizontal="left"/>
    </xf>
    <xf numFmtId="39" fontId="5" fillId="0" borderId="0" xfId="63" applyFont="1" applyProtection="1">
      <alignment/>
      <protection/>
    </xf>
    <xf numFmtId="39" fontId="5" fillId="33" borderId="0" xfId="63" applyFill="1">
      <alignment/>
      <protection/>
    </xf>
    <xf numFmtId="39" fontId="5" fillId="0" borderId="0" xfId="63">
      <alignment/>
      <protection/>
    </xf>
    <xf numFmtId="39" fontId="5" fillId="0" borderId="0" xfId="63" applyFont="1" applyFill="1" applyProtection="1">
      <alignment/>
      <protection/>
    </xf>
    <xf numFmtId="39" fontId="5" fillId="0" borderId="0" xfId="63" applyFont="1">
      <alignment/>
      <protection/>
    </xf>
    <xf numFmtId="39" fontId="5" fillId="0" borderId="0" xfId="63" applyFill="1">
      <alignment/>
      <protection/>
    </xf>
    <xf numFmtId="39" fontId="6" fillId="0" borderId="0" xfId="63" applyFont="1" applyFill="1" applyProtection="1">
      <alignment/>
      <protection/>
    </xf>
    <xf numFmtId="39" fontId="6" fillId="0" borderId="0" xfId="63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Border="1" applyAlignment="1">
      <alignment horizontal="centerContinuous"/>
    </xf>
    <xf numFmtId="170" fontId="10" fillId="0" borderId="0" xfId="0" applyNumberFormat="1" applyFont="1" applyBorder="1" applyAlignment="1" quotePrefix="1">
      <alignment horizontal="centerContinuous"/>
    </xf>
    <xf numFmtId="0" fontId="10" fillId="0" borderId="0" xfId="65" applyFont="1" applyAlignment="1">
      <alignment horizontal="left"/>
      <protection/>
    </xf>
    <xf numFmtId="39" fontId="4" fillId="0" borderId="0" xfId="50" applyNumberFormat="1" applyFont="1" applyAlignment="1">
      <alignment horizontal="left"/>
    </xf>
    <xf numFmtId="43" fontId="4" fillId="0" borderId="0" xfId="42" applyFont="1" applyAlignment="1">
      <alignment horizontal="left" wrapText="1"/>
    </xf>
    <xf numFmtId="0" fontId="4" fillId="0" borderId="0" xfId="65" applyFont="1" applyBorder="1" applyAlignment="1">
      <alignment horizontal="centerContinuous"/>
      <protection/>
    </xf>
    <xf numFmtId="0" fontId="4" fillId="0" borderId="0" xfId="65" applyNumberFormat="1" applyFont="1" applyBorder="1" applyAlignment="1">
      <alignment horizontal="center"/>
      <protection/>
    </xf>
    <xf numFmtId="39" fontId="46" fillId="0" borderId="0" xfId="50" applyNumberFormat="1" applyFont="1" applyAlignment="1">
      <alignment/>
    </xf>
    <xf numFmtId="39" fontId="7" fillId="0" borderId="0" xfId="63" applyFont="1" applyAlignment="1" applyProtection="1">
      <alignment horizontal="centerContinuous"/>
      <protection/>
    </xf>
    <xf numFmtId="39" fontId="7" fillId="33" borderId="0" xfId="63" applyFont="1" applyFill="1" applyAlignment="1">
      <alignment horizontal="centerContinuous"/>
      <protection/>
    </xf>
    <xf numFmtId="39" fontId="7" fillId="0" borderId="0" xfId="63" applyFont="1" applyAlignment="1">
      <alignment horizontal="centerContinuous"/>
      <protection/>
    </xf>
    <xf numFmtId="39" fontId="7" fillId="0" borderId="0" xfId="63" applyFont="1" applyProtection="1">
      <alignment/>
      <protection/>
    </xf>
    <xf numFmtId="39" fontId="7" fillId="33" borderId="0" xfId="63" applyFont="1" applyFill="1" applyAlignment="1" applyProtection="1">
      <alignment horizontal="center"/>
      <protection/>
    </xf>
    <xf numFmtId="39" fontId="7" fillId="0" borderId="0" xfId="63" applyFont="1" applyAlignment="1" applyProtection="1">
      <alignment horizontal="center"/>
      <protection/>
    </xf>
    <xf numFmtId="39" fontId="7" fillId="0" borderId="0" xfId="63" applyFont="1">
      <alignment/>
      <protection/>
    </xf>
    <xf numFmtId="39" fontId="7" fillId="33" borderId="0" xfId="63" applyFont="1" applyFill="1" applyAlignment="1" applyProtection="1" quotePrefix="1">
      <alignment horizontal="center"/>
      <protection/>
    </xf>
    <xf numFmtId="173" fontId="7" fillId="0" borderId="0" xfId="63" applyNumberFormat="1" applyFont="1" applyAlignment="1" applyProtection="1" quotePrefix="1">
      <alignment horizontal="center"/>
      <protection/>
    </xf>
    <xf numFmtId="39" fontId="7" fillId="0" borderId="0" xfId="63" applyFont="1" applyAlignment="1" applyProtection="1" quotePrefix="1">
      <alignment horizontal="center"/>
      <protection/>
    </xf>
    <xf numFmtId="39" fontId="7" fillId="33" borderId="0" xfId="63" applyFont="1" applyFill="1">
      <alignment/>
      <protection/>
    </xf>
    <xf numFmtId="39" fontId="7" fillId="0" borderId="0" xfId="63" applyFont="1" applyFill="1" applyProtection="1">
      <alignment/>
      <protection/>
    </xf>
    <xf numFmtId="39" fontId="7" fillId="33" borderId="0" xfId="63" applyFont="1" applyFill="1" applyAlignment="1" applyProtection="1">
      <alignment horizontal="right"/>
      <protection/>
    </xf>
    <xf numFmtId="39" fontId="7" fillId="0" borderId="0" xfId="63" applyFont="1" applyAlignment="1" applyProtection="1">
      <alignment horizontal="right"/>
      <protection/>
    </xf>
    <xf numFmtId="39" fontId="7" fillId="0" borderId="0" xfId="63" applyFont="1" applyFill="1" applyAlignment="1" applyProtection="1">
      <alignment horizontal="right"/>
      <protection/>
    </xf>
    <xf numFmtId="39" fontId="7" fillId="33" borderId="0" xfId="63" applyFont="1" applyFill="1" applyProtection="1">
      <alignment/>
      <protection/>
    </xf>
    <xf numFmtId="39" fontId="7" fillId="0" borderId="0" xfId="63" applyFont="1" applyAlignment="1">
      <alignment wrapText="1"/>
      <protection/>
    </xf>
    <xf numFmtId="39" fontId="7" fillId="0" borderId="0" xfId="63" applyFont="1" applyFill="1" quotePrefix="1">
      <alignment/>
      <protection/>
    </xf>
    <xf numFmtId="39" fontId="7" fillId="0" borderId="0" xfId="63" applyFont="1" applyProtection="1" quotePrefix="1">
      <alignment/>
      <protection/>
    </xf>
    <xf numFmtId="39" fontId="7" fillId="0" borderId="0" xfId="63" applyFont="1" applyFill="1" applyProtection="1" quotePrefix="1">
      <alignment/>
      <protection/>
    </xf>
    <xf numFmtId="39" fontId="7" fillId="0" borderId="0" xfId="63" applyFont="1" applyFill="1">
      <alignment/>
      <protection/>
    </xf>
    <xf numFmtId="40" fontId="6" fillId="0" borderId="0" xfId="0" applyNumberFormat="1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for%20PM%20QA\LsAgXLB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tiep\AppData\Local\Microsoft\Windows\Temporary%20Internet%20Files\Content.Outlook\9VJJV7LY\1339650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tiep\AppData\Local\Microsoft\Windows\Temporary%20Internet%20Files\Content.Outlook\9VJJV7LY\132627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Format"/>
      <sheetName val="Scrapbook"/>
      <sheetName val="myFormat"/>
    </sheetNames>
    <definedNames>
      <definedName name="AG_SML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FICER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0FY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4"/>
  <sheetViews>
    <sheetView tabSelected="1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7" sqref="C7:AA151"/>
    </sheetView>
  </sheetViews>
  <sheetFormatPr defaultColWidth="9.140625" defaultRowHeight="12.75"/>
  <cols>
    <col min="1" max="1" width="12.28125" style="0" bestFit="1" customWidth="1"/>
    <col min="3" max="3" width="9.140625" style="5" customWidth="1"/>
    <col min="4" max="4" width="33.140625" style="0" bestFit="1" customWidth="1"/>
    <col min="5" max="5" width="2.7109375" style="0" customWidth="1"/>
    <col min="6" max="18" width="13.7109375" style="0" hidden="1" customWidth="1"/>
    <col min="19" max="19" width="2.7109375" style="0" hidden="1" customWidth="1"/>
    <col min="20" max="20" width="14.7109375" style="0" hidden="1" customWidth="1"/>
    <col min="21" max="21" width="15.7109375" style="0" hidden="1" customWidth="1"/>
    <col min="22" max="22" width="2.7109375" style="0" hidden="1" customWidth="1"/>
    <col min="23" max="23" width="13.7109375" style="0" hidden="1" customWidth="1"/>
    <col min="24" max="24" width="4.57421875" style="0" hidden="1" customWidth="1"/>
    <col min="25" max="25" width="13.7109375" style="0" customWidth="1"/>
    <col min="26" max="26" width="14.140625" style="11" bestFit="1" customWidth="1"/>
    <col min="27" max="27" width="31.421875" style="13" customWidth="1"/>
  </cols>
  <sheetData>
    <row r="1" spans="1:23" ht="12.75">
      <c r="A1">
        <v>2011001</v>
      </c>
      <c r="F1">
        <v>1010</v>
      </c>
      <c r="G1">
        <v>1110</v>
      </c>
      <c r="H1">
        <v>1210</v>
      </c>
      <c r="I1">
        <v>1310</v>
      </c>
      <c r="J1">
        <v>1412</v>
      </c>
      <c r="K1">
        <v>1411</v>
      </c>
      <c r="L1">
        <v>1610</v>
      </c>
      <c r="M1">
        <v>1810</v>
      </c>
      <c r="N1">
        <v>1410</v>
      </c>
      <c r="O1">
        <v>1511</v>
      </c>
      <c r="P1">
        <v>1512</v>
      </c>
      <c r="Q1">
        <v>1513</v>
      </c>
      <c r="R1">
        <v>1111</v>
      </c>
      <c r="W1">
        <v>3130</v>
      </c>
    </row>
    <row r="2" ht="12.75">
      <c r="A2">
        <f>+A1+11</f>
        <v>2011012</v>
      </c>
    </row>
    <row r="4" spans="3:27" ht="12.75">
      <c r="C4" s="7" t="s">
        <v>66</v>
      </c>
      <c r="D4" s="7"/>
      <c r="E4" s="7"/>
      <c r="F4" s="7"/>
      <c r="G4" s="7"/>
      <c r="H4" s="7"/>
      <c r="I4" s="7"/>
      <c r="J4" s="7"/>
      <c r="K4" s="7"/>
      <c r="L4" s="7"/>
      <c r="M4" s="7"/>
      <c r="O4" s="7" t="s">
        <v>66</v>
      </c>
      <c r="P4" s="7"/>
      <c r="Q4" s="7"/>
      <c r="R4" s="7"/>
      <c r="S4" s="7"/>
      <c r="T4" s="7"/>
      <c r="V4" s="7"/>
      <c r="W4" s="7"/>
      <c r="X4" s="7"/>
      <c r="Y4" s="7"/>
      <c r="Z4" s="12"/>
      <c r="AA4" s="78"/>
    </row>
    <row r="5" spans="3:27" ht="12.75">
      <c r="C5" s="7" t="s">
        <v>202</v>
      </c>
      <c r="D5" s="7"/>
      <c r="E5" s="7"/>
      <c r="F5" s="7"/>
      <c r="G5" s="7"/>
      <c r="H5" s="7"/>
      <c r="I5" s="7"/>
      <c r="J5" s="7"/>
      <c r="K5" s="7"/>
      <c r="L5" s="7"/>
      <c r="M5" s="7"/>
      <c r="O5" s="7" t="s">
        <v>78</v>
      </c>
      <c r="P5" s="7"/>
      <c r="Q5" s="7"/>
      <c r="R5" s="7"/>
      <c r="S5" s="7"/>
      <c r="T5" s="7"/>
      <c r="V5" s="7"/>
      <c r="W5" s="7"/>
      <c r="X5" s="7"/>
      <c r="Y5" s="7"/>
      <c r="Z5" s="12"/>
      <c r="AA5" s="78"/>
    </row>
    <row r="7" spans="3:27" s="4" customFormat="1" ht="12.75">
      <c r="C7" s="5" t="s">
        <v>63</v>
      </c>
      <c r="D7" s="4" t="s">
        <v>0</v>
      </c>
      <c r="F7" s="5">
        <v>1010</v>
      </c>
      <c r="G7" s="5">
        <v>1110</v>
      </c>
      <c r="H7" s="5">
        <v>1210</v>
      </c>
      <c r="I7" s="5">
        <v>1310</v>
      </c>
      <c r="J7" s="5">
        <v>1412</v>
      </c>
      <c r="K7" s="5">
        <v>1411</v>
      </c>
      <c r="L7" s="5">
        <v>1610</v>
      </c>
      <c r="M7" s="5">
        <v>1810</v>
      </c>
      <c r="N7" s="5">
        <v>1410</v>
      </c>
      <c r="O7" s="5">
        <v>1511</v>
      </c>
      <c r="P7" s="5">
        <v>1512</v>
      </c>
      <c r="Q7" s="5">
        <v>1513</v>
      </c>
      <c r="R7" s="5">
        <v>1111</v>
      </c>
      <c r="T7" s="5" t="s">
        <v>77</v>
      </c>
      <c r="W7" s="5">
        <v>3130</v>
      </c>
      <c r="Y7" s="5" t="s">
        <v>67</v>
      </c>
      <c r="Z7" s="13"/>
      <c r="AA7" s="13"/>
    </row>
    <row r="9" spans="3:25" ht="12.75">
      <c r="C9" s="6">
        <v>5010</v>
      </c>
      <c r="D9" s="1" t="s">
        <v>1</v>
      </c>
      <c r="F9" s="9">
        <f>[1]!AG_SMLK("0,2,SS5,LA,F=LSC,K=DbC,F=A,K=/LA/Ldg,F={P}1,T={P}2,K=/LA/AccCde,F={P}3,T={P}4,K=/LA/Prd,F={P}5,T={P}6,K=/LA/TC2,E=1,O=/LA/BseAmt,",'TB CS'!F9,$C9,$C9,$A$1,$A$2,F$1,F$1)</f>
        <v>0</v>
      </c>
      <c r="G9" s="9">
        <f>[1]!AG_SMLK("0,2,SS5,LA,F=LSC,K=DbC,F=A,K=/LA/Ldg,F={P}1,T={P}2,K=/LA/AccCde,F={P}3,T={P}4,K=/LA/Prd,F={P}5,T={P}6,K=/LA/TC2,E=1,O=/LA/BseAmt,",'TB CS'!G9,$C9,$C9,$A$1,$A$2,G$1,G$1)</f>
        <v>256128.14</v>
      </c>
      <c r="H9" s="9">
        <f>[1]!AG_SMLK("0,2,SS5,LA,F=LSC,K=DbC,F=A,K=/LA/Ldg,F={P}1,T={P}2,K=/LA/AccCde,F={P}3,T={P}4,K=/LA/Prd,F={P}5,T={P}6,K=/LA/TC2,E=1,O=/LA/BseAmt,",'TB CS'!H9,$C9,$C9,$A$1,$A$2,H$1,H$1)</f>
        <v>636233.23</v>
      </c>
      <c r="I9" s="9">
        <f>[1]!AG_SMLK("0,2,SS5,LA,F=LSC,K=DbC,F=A,K=/LA/Ldg,F={P}1,T={P}2,K=/LA/AccCde,F={P}3,T={P}4,K=/LA/Prd,F={P}5,T={P}6,K=/LA/TC2,E=1,O=/LA/BseAmt,",'TB CS'!I9,$C9,$C9,$A$1,$A$2,I$1,I$1)</f>
        <v>544910.14</v>
      </c>
      <c r="J9" s="9">
        <f>[1]!AG_SMLK("0,2,SS5,LA,F=LSC,K=DbC,F=A,K=/LA/Ldg,F={P}1,T={P}2,K=/LA/AccCde,F={P}3,T={P}4,K=/LA/Prd,F={P}5,T={P}6,K=/LA/TC2,E=1,O=/LA/BseAmt,",'TB CS'!J9,$C9,$C9,$A$1,$A$2,J$1,J$1)</f>
        <v>258231.95</v>
      </c>
      <c r="K9" s="9">
        <f>[1]!AG_SMLK("0,2,SS5,LA,F=LSC,K=DbC,F=A,K=/LA/Ldg,F={P}1,T={P}2,K=/LA/AccCde,F={P}3,T={P}4,K=/LA/Prd,F={P}5,T={P}6,K=/LA/TC2,E=1,O=/LA/BseAmt,",'TB CS'!K9,$C9,$C9,$A$1,$A$2,K$1,K$1)</f>
        <v>74977.57</v>
      </c>
      <c r="L9" s="9">
        <f>[1]!AG_SMLK("0,2,SS5,LA,F=LSC,K=DbC,F=A,K=/LA/Ldg,F={P}1,T={P}2,K=/LA/AccCde,F={P}3,T={P}4,K=/LA/Prd,F={P}5,T={P}6,K=/LA/TC2,E=1,O=/LA/BseAmt,",'TB CS'!L9,$C9,$C9,$A$1,$A$2,L$1,L$1)</f>
        <v>272948.83</v>
      </c>
      <c r="M9" s="9">
        <f>[1]!AG_SMLK("0,2,SS5,LA,F=LSC,K=DbC,F=A,K=/LA/Ldg,F={P}1,T={P}2,K=/LA/AccCde,F={P}3,T={P}4,K=/LA/Prd,F={P}5,T={P}6,K=/LA/TC2,E=1,O=/LA/BseAmt,",'TB CS'!M9,$C9,$C9,$A$1,$A$2,M$1,M$1)</f>
        <v>622953.85</v>
      </c>
      <c r="N9" s="9">
        <f>[1]!AG_SMLK("0,2,SS5,LA,F=LSC,K=DbC,F=A,K=/LA/Ldg,F={P}1,T={P}2,K=/LA/AccCde,F={P}3,T={P}4,K=/LA/Prd,F={P}5,T={P}6,K=/LA/TC2,E=1,O=/LA/BseAmt,",'TB CS'!N9,$C9,$C9,$A$1,$A$2,N$1,N$1)</f>
        <v>0</v>
      </c>
      <c r="O9" s="9">
        <f>[1]!AG_SMLK("0,2,SS5,LA,F=LSC,K=DbC,F=A,K=/LA/Ldg,F={P}1,T={P}2,K=/LA/AccCde,F={P}3,T={P}4,K=/LA/Prd,F={P}5,T={P}6,K=/LA/TC2,E=1,O=/LA/BseAmt,",'TB CS'!O9,$C9,$C9,$A$1,$A$2,O$1,O$1)</f>
        <v>2166434.06</v>
      </c>
      <c r="P9" s="9">
        <f>[1]!AG_SMLK("0,2,SS5,LA,F=LSC,K=DbC,F=A,K=/LA/Ldg,F={P}1,T={P}2,K=/LA/AccCde,F={P}3,T={P}4,K=/LA/Prd,F={P}5,T={P}6,K=/LA/TC2,E=1,O=/LA/BseAmt,",'TB CS'!P9,$C9,$C9,$A$1,$A$2,P$1,P$1)</f>
        <v>147461.82</v>
      </c>
      <c r="Q9" s="9">
        <f>[1]!AG_SMLK("0,2,SS5,LA,F=LSC,K=DbC,F=A,K=/LA/Ldg,F={P}1,T={P}2,K=/LA/AccCde,F={P}3,T={P}4,K=/LA/Prd,F={P}5,T={P}6,K=/LA/TC2,E=1,O=/LA/BseAmt,",'TB CS'!Q9,$C9,$C9,$A$1,$A$2,Q$1,Q$1)</f>
        <v>2359639.84</v>
      </c>
      <c r="R9" s="9">
        <f>[1]!AG_SMLK("0,2,SS5,LA,F=LSC,K=DbC,F=A,K=/LA/Ldg,F={P}1,T={P}2,K=/LA/AccCde,F={P}3,T={P}4,K=/LA/Prd,F={P}5,T={P}6,K=/LA/TC2,E=1,O=/LA/BseAmt,",'TB CS'!R9,$C9,$C9,$A$1,$A$2,R$1,R$1)</f>
        <v>0</v>
      </c>
      <c r="S9" s="2"/>
      <c r="T9" s="2">
        <f aca="true" t="shared" si="0" ref="T9:T15">SUM(F9:S9)</f>
        <v>7339919.43</v>
      </c>
      <c r="V9" s="2"/>
      <c r="W9" s="9">
        <f>[1]!AG_SMLK("0,2,SS5,LA,F=LSC,K=DbC,F=A,K=/LA/Ldg,F={P}1,T={P}2,K=/LA/AccCde,F={P}3,T={P}4,K=/LA/Prd,F={P}5,T={P}6,K=/LA/TC2,E=1,O=/LA/BseAmt,",'TB CS'!W9,$C9,$C9,$A$1,$A$2,W$1,W$1)</f>
        <v>2378096.85</v>
      </c>
      <c r="Y9" s="2">
        <f aca="true" t="shared" si="1" ref="Y9:Y15">SUM(T9:X9)</f>
        <v>9718016.28</v>
      </c>
    </row>
    <row r="10" spans="3:25" ht="12.75">
      <c r="C10" s="6">
        <v>5020</v>
      </c>
      <c r="D10" s="1" t="s">
        <v>2</v>
      </c>
      <c r="F10" s="9">
        <f>[1]!AG_SMLK("0,2,SS5,LA,F=LSC,K=DbC,F=A,K=/LA/Ldg,F={P}1,T={P}2,K=/LA/AccCde,F={P}3,T={P}4,K=/LA/Prd,F={P}5,T={P}6,K=/LA/TC2,E=1,O=/LA/BseAmt,",'TB CS'!F10,$C10,$C10,$A$1,$A$2,F$1,F$1)</f>
        <v>0</v>
      </c>
      <c r="G10" s="9">
        <f>[1]!AG_SMLK("0,2,SS5,LA,F=LSC,K=DbC,F=A,K=/LA/Ldg,F={P}1,T={P}2,K=/LA/AccCde,F={P}3,T={P}4,K=/LA/Prd,F={P}5,T={P}6,K=/LA/TC2,E=1,O=/LA/BseAmt,",'TB CS'!G10,$C10,$C10,$A$1,$A$2,G$1,G$1)</f>
        <v>57819.45</v>
      </c>
      <c r="H10" s="9">
        <f>[1]!AG_SMLK("0,2,SS5,LA,F=LSC,K=DbC,F=A,K=/LA/Ldg,F={P}1,T={P}2,K=/LA/AccCde,F={P}3,T={P}4,K=/LA/Prd,F={P}5,T={P}6,K=/LA/TC2,E=1,O=/LA/BseAmt,",'TB CS'!H10,$C10,$C10,$A$1,$A$2,H$1,H$1)</f>
        <v>149474.41</v>
      </c>
      <c r="I10" s="9">
        <f>[1]!AG_SMLK("0,2,SS5,LA,F=LSC,K=DbC,F=A,K=/LA/Ldg,F={P}1,T={P}2,K=/LA/AccCde,F={P}3,T={P}4,K=/LA/Prd,F={P}5,T={P}6,K=/LA/TC2,E=1,O=/LA/BseAmt,",'TB CS'!I10,$C10,$C10,$A$1,$A$2,I$1,I$1)</f>
        <v>57593.97</v>
      </c>
      <c r="J10" s="9">
        <f>[1]!AG_SMLK("0,2,SS5,LA,F=LSC,K=DbC,F=A,K=/LA/Ldg,F={P}1,T={P}2,K=/LA/AccCde,F={P}3,T={P}4,K=/LA/Prd,F={P}5,T={P}6,K=/LA/TC2,E=1,O=/LA/BseAmt,",'TB CS'!J10,$C10,$C10,$A$1,$A$2,J$1,J$1)</f>
        <v>214622.41</v>
      </c>
      <c r="K10" s="9">
        <f>[1]!AG_SMLK("0,2,SS5,LA,F=LSC,K=DbC,F=A,K=/LA/Ldg,F={P}1,T={P}2,K=/LA/AccCde,F={P}3,T={P}4,K=/LA/Prd,F={P}5,T={P}6,K=/LA/TC2,E=1,O=/LA/BseAmt,",'TB CS'!K10,$C10,$C10,$A$1,$A$2,K$1,K$1)</f>
        <v>85882.32</v>
      </c>
      <c r="L10" s="9">
        <f>[1]!AG_SMLK("0,2,SS5,LA,F=LSC,K=DbC,F=A,K=/LA/Ldg,F={P}1,T={P}2,K=/LA/AccCde,F={P}3,T={P}4,K=/LA/Prd,F={P}5,T={P}6,K=/LA/TC2,E=1,O=/LA/BseAmt,",'TB CS'!L10,$C10,$C10,$A$1,$A$2,L$1,L$1)</f>
        <v>250580.14</v>
      </c>
      <c r="M10" s="9">
        <f>[1]!AG_SMLK("0,2,SS5,LA,F=LSC,K=DbC,F=A,K=/LA/Ldg,F={P}1,T={P}2,K=/LA/AccCde,F={P}3,T={P}4,K=/LA/Prd,F={P}5,T={P}6,K=/LA/TC2,E=1,O=/LA/BseAmt,",'TB CS'!M10,$C10,$C10,$A$1,$A$2,M$1,M$1)</f>
        <v>188524.81</v>
      </c>
      <c r="N10" s="9">
        <f>[1]!AG_SMLK("0,2,SS5,LA,F=LSC,K=DbC,F=A,K=/LA/Ldg,F={P}1,T={P}2,K=/LA/AccCde,F={P}3,T={P}4,K=/LA/Prd,F={P}5,T={P}6,K=/LA/TC2,E=1,O=/LA/BseAmt,",'TB CS'!N10,$C10,$C10,$A$1,$A$2,N$1,N$1)</f>
        <v>0</v>
      </c>
      <c r="O10" s="9">
        <f>[1]!AG_SMLK("0,2,SS5,LA,F=LSC,K=DbC,F=A,K=/LA/Ldg,F={P}1,T={P}2,K=/LA/AccCde,F={P}3,T={P}4,K=/LA/Prd,F={P}5,T={P}6,K=/LA/TC2,E=1,O=/LA/BseAmt,",'TB CS'!O10,$C10,$C10,$A$1,$A$2,O$1,O$1)</f>
        <v>390875.97</v>
      </c>
      <c r="P10" s="9">
        <f>[1]!AG_SMLK("0,2,SS5,LA,F=LSC,K=DbC,F=A,K=/LA/Ldg,F={P}1,T={P}2,K=/LA/AccCde,F={P}3,T={P}4,K=/LA/Prd,F={P}5,T={P}6,K=/LA/TC2,E=1,O=/LA/BseAmt,",'TB CS'!P10,$C10,$C10,$A$1,$A$2,P$1,P$1)</f>
        <v>326115.63</v>
      </c>
      <c r="Q10" s="9">
        <f>[1]!AG_SMLK("0,2,SS5,LA,F=LSC,K=DbC,F=A,K=/LA/Ldg,F={P}1,T={P}2,K=/LA/AccCde,F={P}3,T={P}4,K=/LA/Prd,F={P}5,T={P}6,K=/LA/TC2,E=1,O=/LA/BseAmt,",'TB CS'!Q10,$C10,$C10,$A$1,$A$2,Q$1,Q$1)</f>
        <v>114778.32</v>
      </c>
      <c r="R10" s="9">
        <f>[1]!AG_SMLK("0,2,SS5,LA,F=LSC,K=DbC,F=A,K=/LA/Ldg,F={P}1,T={P}2,K=/LA/AccCde,F={P}3,T={P}4,K=/LA/Prd,F={P}5,T={P}6,K=/LA/TC2,E=1,O=/LA/BseAmt,",'TB CS'!R10,$C10,$C10,$A$1,$A$2,R$1,R$1)</f>
        <v>0</v>
      </c>
      <c r="S10" s="2"/>
      <c r="T10" s="2">
        <f t="shared" si="0"/>
        <v>1836267.43</v>
      </c>
      <c r="V10" s="2"/>
      <c r="W10" s="9">
        <f>[1]!AG_SMLK("0,2,SS5,LA,F=LSC,K=DbC,F=A,K=/LA/Ldg,F={P}1,T={P}2,K=/LA/AccCde,F={P}3,T={P}4,K=/LA/Prd,F={P}5,T={P}6,K=/LA/TC2,E=1,O=/LA/BseAmt,",'TB CS'!W10,$C10,$C10,$A$1,$A$2,W$1,W$1)</f>
        <v>489622.8</v>
      </c>
      <c r="Y10" s="2">
        <f t="shared" si="1"/>
        <v>2325890.23</v>
      </c>
    </row>
    <row r="11" spans="1:25" ht="12.75">
      <c r="A11" s="2"/>
      <c r="C11" s="6">
        <v>5030</v>
      </c>
      <c r="D11" s="1" t="s">
        <v>3</v>
      </c>
      <c r="F11" s="9">
        <f>[1]!AG_SMLK("0,2,SS5,LA,F=LSC,K=DbC,F=A,K=/LA/Ldg,F={P}1,T={P}2,K=/LA/AccCde,F={P}3,T={P}4,K=/LA/Prd,F={P}5,T={P}6,K=/LA/TC2,E=1,O=/LA/BseAmt,",'TB CS'!F11,$C11,$C11,$A$1,$A$2,F$1,F$1)</f>
        <v>0</v>
      </c>
      <c r="G11" s="9">
        <f>[1]!AG_SMLK("0,2,SS5,LA,F=LSC,K=DbC,F=A,K=/LA/Ldg,F={P}1,T={P}2,K=/LA/AccCde,F={P}3,T={P}4,K=/LA/Prd,F={P}5,T={P}6,K=/LA/TC2,E=1,O=/LA/BseAmt,",'TB CS'!G11,$C11,$C11,$A$1,$A$2,G$1,G$1)</f>
        <v>3721.07</v>
      </c>
      <c r="H11" s="9">
        <f>[1]!AG_SMLK("0,2,SS5,LA,F=LSC,K=DbC,F=A,K=/LA/Ldg,F={P}1,T={P}2,K=/LA/AccCde,F={P}3,T={P}4,K=/LA/Prd,F={P}5,T={P}6,K=/LA/TC2,E=1,O=/LA/BseAmt,",'TB CS'!H11,$C11,$C11,$A$1,$A$2,H$1,H$1)</f>
        <v>3537.4</v>
      </c>
      <c r="I11" s="9">
        <f>[1]!AG_SMLK("0,2,SS5,LA,F=LSC,K=DbC,F=A,K=/LA/Ldg,F={P}1,T={P}2,K=/LA/AccCde,F={P}3,T={P}4,K=/LA/Prd,F={P}5,T={P}6,K=/LA/TC2,E=1,O=/LA/BseAmt,",'TB CS'!I11,$C11,$C11,$A$1,$A$2,I$1,I$1)</f>
        <v>754.73</v>
      </c>
      <c r="J11" s="9">
        <f>[1]!AG_SMLK("0,2,SS5,LA,F=LSC,K=DbC,F=A,K=/LA/Ldg,F={P}1,T={P}2,K=/LA/AccCde,F={P}3,T={P}4,K=/LA/Prd,F={P}5,T={P}6,K=/LA/TC2,E=1,O=/LA/BseAmt,",'TB CS'!J11,$C11,$C11,$A$1,$A$2,J$1,J$1)</f>
        <v>2748.48</v>
      </c>
      <c r="K11" s="9">
        <f>[1]!AG_SMLK("0,2,SS5,LA,F=LSC,K=DbC,F=A,K=/LA/Ldg,F={P}1,T={P}2,K=/LA/AccCde,F={P}3,T={P}4,K=/LA/Prd,F={P}5,T={P}6,K=/LA/TC2,E=1,O=/LA/BseAmt,",'TB CS'!K11,$C11,$C11,$A$1,$A$2,K$1,K$1)</f>
        <v>4716.77</v>
      </c>
      <c r="L11" s="9">
        <f>[1]!AG_SMLK("0,2,SS5,LA,F=LSC,K=DbC,F=A,K=/LA/Ldg,F={P}1,T={P}2,K=/LA/AccCde,F={P}3,T={P}4,K=/LA/Prd,F={P}5,T={P}6,K=/LA/TC2,E=1,O=/LA/BseAmt,",'TB CS'!L11,$C11,$C11,$A$1,$A$2,L$1,L$1)</f>
        <v>4526.28</v>
      </c>
      <c r="M11" s="9">
        <f>[1]!AG_SMLK("0,2,SS5,LA,F=LSC,K=DbC,F=A,K=/LA/Ldg,F={P}1,T={P}2,K=/LA/AccCde,F={P}3,T={P}4,K=/LA/Prd,F={P}5,T={P}6,K=/LA/TC2,E=1,O=/LA/BseAmt,",'TB CS'!M11,$C11,$C11,$A$1,$A$2,M$1,M$1)</f>
        <v>1055.42</v>
      </c>
      <c r="N11" s="9">
        <f>[1]!AG_SMLK("0,2,SS5,LA,F=LSC,K=DbC,F=A,K=/LA/Ldg,F={P}1,T={P}2,K=/LA/AccCde,F={P}3,T={P}4,K=/LA/Prd,F={P}5,T={P}6,K=/LA/TC2,E=1,O=/LA/BseAmt,",'TB CS'!N11,$C11,$C11,$A$1,$A$2,N$1,N$1)</f>
        <v>0</v>
      </c>
      <c r="O11" s="9">
        <f>[1]!AG_SMLK("0,2,SS5,LA,F=LSC,K=DbC,F=A,K=/LA/Ldg,F={P}1,T={P}2,K=/LA/AccCde,F={P}3,T={P}4,K=/LA/Prd,F={P}5,T={P}6,K=/LA/TC2,E=1,O=/LA/BseAmt,",'TB CS'!O11,$C11,$C11,$A$1,$A$2,O$1,O$1)</f>
        <v>2711.2</v>
      </c>
      <c r="P11" s="9">
        <f>[1]!AG_SMLK("0,2,SS5,LA,F=LSC,K=DbC,F=A,K=/LA/Ldg,F={P}1,T={P}2,K=/LA/AccCde,F={P}3,T={P}4,K=/LA/Prd,F={P}5,T={P}6,K=/LA/TC2,E=1,O=/LA/BseAmt,",'TB CS'!P11,$C11,$C11,$A$1,$A$2,P$1,P$1)</f>
        <v>3819.81</v>
      </c>
      <c r="Q11" s="9">
        <f>[1]!AG_SMLK("0,2,SS5,LA,F=LSC,K=DbC,F=A,K=/LA/Ldg,F={P}1,T={P}2,K=/LA/AccCde,F={P}3,T={P}4,K=/LA/Prd,F={P}5,T={P}6,K=/LA/TC2,E=1,O=/LA/BseAmt,",'TB CS'!Q11,$C11,$C11,$A$1,$A$2,Q$1,Q$1)</f>
        <v>478.54</v>
      </c>
      <c r="R11" s="9">
        <f>[1]!AG_SMLK("0,2,SS5,LA,F=LSC,K=DbC,F=A,K=/LA/Ldg,F={P}1,T={P}2,K=/LA/AccCde,F={P}3,T={P}4,K=/LA/Prd,F={P}5,T={P}6,K=/LA/TC2,E=1,O=/LA/BseAmt,",'TB CS'!R11,$C11,$C11,$A$1,$A$2,R$1,R$1)</f>
        <v>0</v>
      </c>
      <c r="S11" s="2"/>
      <c r="T11" s="2">
        <f t="shared" si="0"/>
        <v>28069.700000000004</v>
      </c>
      <c r="V11" s="2"/>
      <c r="W11" s="9">
        <f>[1]!AG_SMLK("0,2,SS5,LA,F=LSC,K=DbC,F=A,K=/LA/Ldg,F={P}1,T={P}2,K=/LA/AccCde,F={P}3,T={P}4,K=/LA/Prd,F={P}5,T={P}6,K=/LA/TC2,E=1,O=/LA/BseAmt,",'TB CS'!W11,$C11,$C11,$A$1,$A$2,W$1,W$1)</f>
        <v>10608.35</v>
      </c>
      <c r="Y11" s="2">
        <f t="shared" si="1"/>
        <v>38678.05</v>
      </c>
    </row>
    <row r="12" spans="3:25" ht="12.75">
      <c r="C12" s="6">
        <v>5040</v>
      </c>
      <c r="D12" s="1" t="s">
        <v>4</v>
      </c>
      <c r="F12" s="9">
        <f>[1]!AG_SMLK("0,2,SS5,LA,F=LSC,K=DbC,F=A,K=/LA/Ldg,F={P}1,T={P}2,K=/LA/AccCde,F={P}3,T={P}4,K=/LA/Prd,F={P}5,T={P}6,K=/LA/TC2,E=1,O=/LA/BseAmt,",'TB CS'!F12,$C12,$C12,$A$1,$A$2,F$1,F$1)</f>
        <v>0</v>
      </c>
      <c r="G12" s="9">
        <f>[1]!AG_SMLK("0,2,SS5,LA,F=LSC,K=DbC,F=A,K=/LA/Ldg,F={P}1,T={P}2,K=/LA/AccCde,F={P}3,T={P}4,K=/LA/Prd,F={P}5,T={P}6,K=/LA/TC2,E=1,O=/LA/BseAmt,",'TB CS'!G12,$C12,$C12,$A$1,$A$2,G$1,G$1)</f>
        <v>0</v>
      </c>
      <c r="H12" s="9">
        <f>[1]!AG_SMLK("0,2,SS5,LA,F=LSC,K=DbC,F=A,K=/LA/Ldg,F={P}1,T={P}2,K=/LA/AccCde,F={P}3,T={P}4,K=/LA/Prd,F={P}5,T={P}6,K=/LA/TC2,E=1,O=/LA/BseAmt,",'TB CS'!H12,$C12,$C12,$A$1,$A$2,H$1,H$1)</f>
        <v>0</v>
      </c>
      <c r="I12" s="9">
        <f>[1]!AG_SMLK("0,2,SS5,LA,F=LSC,K=DbC,F=A,K=/LA/Ldg,F={P}1,T={P}2,K=/LA/AccCde,F={P}3,T={P}4,K=/LA/Prd,F={P}5,T={P}6,K=/LA/TC2,E=1,O=/LA/BseAmt,",'TB CS'!I12,$C12,$C12,$A$1,$A$2,I$1,I$1)</f>
        <v>114</v>
      </c>
      <c r="J12" s="9">
        <f>[1]!AG_SMLK("0,2,SS5,LA,F=LSC,K=DbC,F=A,K=/LA/Ldg,F={P}1,T={P}2,K=/LA/AccCde,F={P}3,T={P}4,K=/LA/Prd,F={P}5,T={P}6,K=/LA/TC2,E=1,O=/LA/BseAmt,",'TB CS'!J12,$C12,$C12,$A$1,$A$2,J$1,J$1)</f>
        <v>4994.09</v>
      </c>
      <c r="K12" s="9">
        <f>[1]!AG_SMLK("0,2,SS5,LA,F=LSC,K=DbC,F=A,K=/LA/Ldg,F={P}1,T={P}2,K=/LA/AccCde,F={P}3,T={P}4,K=/LA/Prd,F={P}5,T={P}6,K=/LA/TC2,E=1,O=/LA/BseAmt,",'TB CS'!K12,$C12,$C12,$A$1,$A$2,K$1,K$1)</f>
        <v>0</v>
      </c>
      <c r="L12" s="9">
        <f>[1]!AG_SMLK("0,2,SS5,LA,F=LSC,K=DbC,F=A,K=/LA/Ldg,F={P}1,T={P}2,K=/LA/AccCde,F={P}3,T={P}4,K=/LA/Prd,F={P}5,T={P}6,K=/LA/TC2,E=1,O=/LA/BseAmt,",'TB CS'!L12,$C12,$C12,$A$1,$A$2,L$1,L$1)</f>
        <v>0</v>
      </c>
      <c r="M12" s="9">
        <f>[1]!AG_SMLK("0,2,SS5,LA,F=LSC,K=DbC,F=A,K=/LA/Ldg,F={P}1,T={P}2,K=/LA/AccCde,F={P}3,T={P}4,K=/LA/Prd,F={P}5,T={P}6,K=/LA/TC2,E=1,O=/LA/BseAmt,",'TB CS'!M12,$C12,$C12,$A$1,$A$2,M$1,M$1)</f>
        <v>0</v>
      </c>
      <c r="N12" s="9">
        <f>[1]!AG_SMLK("0,2,SS5,LA,F=LSC,K=DbC,F=A,K=/LA/Ldg,F={P}1,T={P}2,K=/LA/AccCde,F={P}3,T={P}4,K=/LA/Prd,F={P}5,T={P}6,K=/LA/TC2,E=1,O=/LA/BseAmt,",'TB CS'!N12,$C12,$C12,$A$1,$A$2,N$1,N$1)</f>
        <v>0</v>
      </c>
      <c r="O12" s="9">
        <f>[1]!AG_SMLK("0,2,SS5,LA,F=LSC,K=DbC,F=A,K=/LA/Ldg,F={P}1,T={P}2,K=/LA/AccCde,F={P}3,T={P}4,K=/LA/Prd,F={P}5,T={P}6,K=/LA/TC2,E=1,O=/LA/BseAmt,",'TB CS'!O12,$C12,$C12,$A$1,$A$2,O$1,O$1)</f>
        <v>0</v>
      </c>
      <c r="P12" s="9">
        <f>[1]!AG_SMLK("0,2,SS5,LA,F=LSC,K=DbC,F=A,K=/LA/Ldg,F={P}1,T={P}2,K=/LA/AccCde,F={P}3,T={P}4,K=/LA/Prd,F={P}5,T={P}6,K=/LA/TC2,E=1,O=/LA/BseAmt,",'TB CS'!P12,$C12,$C12,$A$1,$A$2,P$1,P$1)</f>
        <v>0</v>
      </c>
      <c r="Q12" s="9">
        <f>[1]!AG_SMLK("0,2,SS5,LA,F=LSC,K=DbC,F=A,K=/LA/Ldg,F={P}1,T={P}2,K=/LA/AccCde,F={P}3,T={P}4,K=/LA/Prd,F={P}5,T={P}6,K=/LA/TC2,E=1,O=/LA/BseAmt,",'TB CS'!Q12,$C12,$C12,$A$1,$A$2,Q$1,Q$1)</f>
        <v>0</v>
      </c>
      <c r="R12" s="9">
        <f>[1]!AG_SMLK("0,2,SS5,LA,F=LSC,K=DbC,F=A,K=/LA/Ldg,F={P}1,T={P}2,K=/LA/AccCde,F={P}3,T={P}4,K=/LA/Prd,F={P}5,T={P}6,K=/LA/TC2,E=1,O=/LA/BseAmt,",'TB CS'!R12,$C12,$C12,$A$1,$A$2,R$1,R$1)</f>
        <v>0</v>
      </c>
      <c r="S12" s="2"/>
      <c r="T12" s="2">
        <f t="shared" si="0"/>
        <v>5108.09</v>
      </c>
      <c r="V12" s="2"/>
      <c r="W12" s="9">
        <f>[1]!AG_SMLK("0,2,SS5,LA,F=LSC,K=DbC,F=A,K=/LA/Ldg,F={P}1,T={P}2,K=/LA/AccCde,F={P}3,T={P}4,K=/LA/Prd,F={P}5,T={P}6,K=/LA/TC2,E=1,O=/LA/BseAmt,",'TB CS'!W12,$C12,$C12,$A$1,$A$2,W$1,W$1)</f>
        <v>13089.41</v>
      </c>
      <c r="Y12" s="2">
        <f t="shared" si="1"/>
        <v>18197.5</v>
      </c>
    </row>
    <row r="13" spans="3:25" ht="12.75">
      <c r="C13" s="6">
        <v>5210</v>
      </c>
      <c r="D13" s="1" t="s">
        <v>73</v>
      </c>
      <c r="F13" s="9">
        <f>[1]!AG_SMLK("0,2,SS5,LA,F=LSC,K=DbC,F=A,K=/LA/Ldg,F={P}1,T={P}2,K=/LA/AccCde,F={P}3,T={P}4,K=/LA/Prd,F={P}5,T={P}6,K=/LA/TC2,E=1,O=/LA/BseAmt,",'TB CS'!F13,$C13,$C13,$A$1,$A$2,F$1,F$1)</f>
        <v>0</v>
      </c>
      <c r="G13" s="9">
        <f>[1]!AG_SMLK("0,2,SS5,LA,F=LSC,K=DbC,F=A,K=/LA/Ldg,F={P}1,T={P}2,K=/LA/AccCde,F={P}3,T={P}4,K=/LA/Prd,F={P}5,T={P}6,K=/LA/TC2,E=1,O=/LA/BseAmt,",'TB CS'!G13,$C13,$C13,$A$1,$A$2,G$1,G$1)</f>
        <v>0</v>
      </c>
      <c r="H13" s="9">
        <f>[1]!AG_SMLK("0,2,SS5,LA,F=LSC,K=DbC,F=A,K=/LA/Ldg,F={P}1,T={P}2,K=/LA/AccCde,F={P}3,T={P}4,K=/LA/Prd,F={P}5,T={P}6,K=/LA/TC2,E=1,O=/LA/BseAmt,",'TB CS'!H13,$C13,$C13,$A$1,$A$2,H$1,H$1)</f>
        <v>0</v>
      </c>
      <c r="I13" s="9">
        <f>[1]!AG_SMLK("0,2,SS5,LA,F=LSC,K=DbC,F=A,K=/LA/Ldg,F={P}1,T={P}2,K=/LA/AccCde,F={P}3,T={P}4,K=/LA/Prd,F={P}5,T={P}6,K=/LA/TC2,E=1,O=/LA/BseAmt,",'TB CS'!I13,$C13,$C13,$A$1,$A$2,I$1,I$1)</f>
        <v>0</v>
      </c>
      <c r="J13" s="9">
        <f>[1]!AG_SMLK("0,2,SS5,LA,F=LSC,K=DbC,F=A,K=/LA/Ldg,F={P}1,T={P}2,K=/LA/AccCde,F={P}3,T={P}4,K=/LA/Prd,F={P}5,T={P}6,K=/LA/TC2,E=1,O=/LA/BseAmt,",'TB CS'!J13,$C13,$C13,$A$1,$A$2,J$1,J$1)</f>
        <v>0</v>
      </c>
      <c r="K13" s="9">
        <f>[1]!AG_SMLK("0,2,SS5,LA,F=LSC,K=DbC,F=A,K=/LA/Ldg,F={P}1,T={P}2,K=/LA/AccCde,F={P}3,T={P}4,K=/LA/Prd,F={P}5,T={P}6,K=/LA/TC2,E=1,O=/LA/BseAmt,",'TB CS'!K13,$C13,$C13,$A$1,$A$2,K$1,K$1)</f>
        <v>0</v>
      </c>
      <c r="L13" s="9">
        <f>[1]!AG_SMLK("0,2,SS5,LA,F=LSC,K=DbC,F=A,K=/LA/Ldg,F={P}1,T={P}2,K=/LA/AccCde,F={P}3,T={P}4,K=/LA/Prd,F={P}5,T={P}6,K=/LA/TC2,E=1,O=/LA/BseAmt,",'TB CS'!L13,$C13,$C13,$A$1,$A$2,L$1,L$1)</f>
        <v>0</v>
      </c>
      <c r="M13" s="9">
        <f>[1]!AG_SMLK("0,2,SS5,LA,F=LSC,K=DbC,F=A,K=/LA/Ldg,F={P}1,T={P}2,K=/LA/AccCde,F={P}3,T={P}4,K=/LA/Prd,F={P}5,T={P}6,K=/LA/TC2,E=1,O=/LA/BseAmt,",'TB CS'!M13,$C13,$C13,$A$1,$A$2,M$1,M$1)</f>
        <v>0</v>
      </c>
      <c r="N13" s="9">
        <f>[1]!AG_SMLK("0,2,SS5,LA,F=LSC,K=DbC,F=A,K=/LA/Ldg,F={P}1,T={P}2,K=/LA/AccCde,F={P}3,T={P}4,K=/LA/Prd,F={P}5,T={P}6,K=/LA/TC2,E=1,O=/LA/BseAmt,",'TB CS'!N13,$C13,$C13,$A$1,$A$2,N$1,N$1)</f>
        <v>0</v>
      </c>
      <c r="O13" s="9">
        <f>[1]!AG_SMLK("0,2,SS5,LA,F=LSC,K=DbC,F=A,K=/LA/Ldg,F={P}1,T={P}2,K=/LA/AccCde,F={P}3,T={P}4,K=/LA/Prd,F={P}5,T={P}6,K=/LA/TC2,E=1,O=/LA/BseAmt,",'TB CS'!O13,$C13,$C13,$A$1,$A$2,O$1,O$1)</f>
        <v>334152.24</v>
      </c>
      <c r="P13" s="9">
        <f>[1]!AG_SMLK("0,2,SS5,LA,F=LSC,K=DbC,F=A,K=/LA/Ldg,F={P}1,T={P}2,K=/LA/AccCde,F={P}3,T={P}4,K=/LA/Prd,F={P}5,T={P}6,K=/LA/TC2,E=1,O=/LA/BseAmt,",'TB CS'!P13,$C13,$C13,$A$1,$A$2,P$1,P$1)</f>
        <v>0</v>
      </c>
      <c r="Q13" s="9">
        <f>[1]!AG_SMLK("0,2,SS5,LA,F=LSC,K=DbC,F=A,K=/LA/Ldg,F={P}1,T={P}2,K=/LA/AccCde,F={P}3,T={P}4,K=/LA/Prd,F={P}5,T={P}6,K=/LA/TC2,E=1,O=/LA/BseAmt,",'TB CS'!Q13,$C13,$C13,$A$1,$A$2,Q$1,Q$1)</f>
        <v>0</v>
      </c>
      <c r="R13" s="9">
        <f>[1]!AG_SMLK("0,2,SS5,LA,F=LSC,K=DbC,F=A,K=/LA/Ldg,F={P}1,T={P}2,K=/LA/AccCde,F={P}3,T={P}4,K=/LA/Prd,F={P}5,T={P}6,K=/LA/TC2,E=1,O=/LA/BseAmt,",'TB CS'!R13,$C13,$C13,$A$1,$A$2,R$1,R$1)</f>
        <v>0</v>
      </c>
      <c r="S13" s="2"/>
      <c r="T13" s="2">
        <f t="shared" si="0"/>
        <v>334152.24</v>
      </c>
      <c r="V13" s="2"/>
      <c r="W13" s="9">
        <f>[1]!AG_SMLK("0,2,SS5,LA,F=LSC,K=DbC,F=A,K=/LA/Ldg,F={P}1,T={P}2,K=/LA/AccCde,F={P}3,T={P}4,K=/LA/Prd,F={P}5,T={P}6,K=/LA/TC2,E=1,O=/LA/BseAmt,",'TB CS'!W13,$C13,$C13,$A$1,$A$2,W$1,W$1)</f>
        <v>8408</v>
      </c>
      <c r="Y13" s="2">
        <f t="shared" si="1"/>
        <v>342560.24</v>
      </c>
    </row>
    <row r="14" spans="3:25" ht="12.75">
      <c r="C14" s="6">
        <v>5220</v>
      </c>
      <c r="D14" s="1" t="s">
        <v>20</v>
      </c>
      <c r="F14" s="9">
        <f>[1]!AG_SMLK("0,2,SS5,LA,F=LSC,K=DbC,F=A,K=/LA/Ldg,F={P}1,T={P}2,K=/LA/AccCde,F={P}3,T={P}4,K=/LA/Prd,F={P}5,T={P}6,K=/LA/TC2,E=1,O=/LA/BseAmt,",'TB CS'!F14,$C14,$C14,$A$1,$A$2,F$1,F$1)</f>
        <v>0</v>
      </c>
      <c r="G14" s="9">
        <f>[1]!AG_SMLK("0,2,SS5,LA,F=LSC,K=DbC,F=A,K=/LA/Ldg,F={P}1,T={P}2,K=/LA/AccCde,F={P}3,T={P}4,K=/LA/Prd,F={P}5,T={P}6,K=/LA/TC2,E=1,O=/LA/BseAmt,",'TB CS'!G14,$C14,$C14,$A$1,$A$2,G$1,G$1)</f>
        <v>0</v>
      </c>
      <c r="H14" s="9">
        <f>[1]!AG_SMLK("0,2,SS5,LA,F=LSC,K=DbC,F=A,K=/LA/Ldg,F={P}1,T={P}2,K=/LA/AccCde,F={P}3,T={P}4,K=/LA/Prd,F={P}5,T={P}6,K=/LA/TC2,E=1,O=/LA/BseAmt,",'TB CS'!H14,$C14,$C14,$A$1,$A$2,H$1,H$1)</f>
        <v>2100</v>
      </c>
      <c r="I14" s="9">
        <f>[1]!AG_SMLK("0,2,SS5,LA,F=LSC,K=DbC,F=A,K=/LA/Ldg,F={P}1,T={P}2,K=/LA/AccCde,F={P}3,T={P}4,K=/LA/Prd,F={P}5,T={P}6,K=/LA/TC2,E=1,O=/LA/BseAmt,",'TB CS'!I14,$C14,$C14,$A$1,$A$2,I$1,I$1)</f>
        <v>0</v>
      </c>
      <c r="J14" s="9">
        <f>[1]!AG_SMLK("0,2,SS5,LA,F=LSC,K=DbC,F=A,K=/LA/Ldg,F={P}1,T={P}2,K=/LA/AccCde,F={P}3,T={P}4,K=/LA/Prd,F={P}5,T={P}6,K=/LA/TC2,E=1,O=/LA/BseAmt,",'TB CS'!J14,$C14,$C14,$A$1,$A$2,J$1,J$1)</f>
        <v>0</v>
      </c>
      <c r="K14" s="9">
        <f>[1]!AG_SMLK("0,2,SS5,LA,F=LSC,K=DbC,F=A,K=/LA/Ldg,F={P}1,T={P}2,K=/LA/AccCde,F={P}3,T={P}4,K=/LA/Prd,F={P}5,T={P}6,K=/LA/TC2,E=1,O=/LA/BseAmt,",'TB CS'!K14,$C14,$C14,$A$1,$A$2,K$1,K$1)</f>
        <v>0</v>
      </c>
      <c r="L14" s="9">
        <f>[1]!AG_SMLK("0,2,SS5,LA,F=LSC,K=DbC,F=A,K=/LA/Ldg,F={P}1,T={P}2,K=/LA/AccCde,F={P}3,T={P}4,K=/LA/Prd,F={P}5,T={P}6,K=/LA/TC2,E=1,O=/LA/BseAmt,",'TB CS'!L14,$C14,$C14,$A$1,$A$2,L$1,L$1)</f>
        <v>0</v>
      </c>
      <c r="M14" s="9">
        <f>[1]!AG_SMLK("0,2,SS5,LA,F=LSC,K=DbC,F=A,K=/LA/Ldg,F={P}1,T={P}2,K=/LA/AccCde,F={P}3,T={P}4,K=/LA/Prd,F={P}5,T={P}6,K=/LA/TC2,E=1,O=/LA/BseAmt,",'TB CS'!M14,$C14,$C14,$A$1,$A$2,M$1,M$1)</f>
        <v>0</v>
      </c>
      <c r="N14" s="9">
        <f>[1]!AG_SMLK("0,2,SS5,LA,F=LSC,K=DbC,F=A,K=/LA/Ldg,F={P}1,T={P}2,K=/LA/AccCde,F={P}3,T={P}4,K=/LA/Prd,F={P}5,T={P}6,K=/LA/TC2,E=1,O=/LA/BseAmt,",'TB CS'!N14,$C14,$C14,$A$1,$A$2,N$1,N$1)</f>
        <v>0</v>
      </c>
      <c r="O14" s="9">
        <f>[1]!AG_SMLK("0,2,SS5,LA,F=LSC,K=DbC,F=A,K=/LA/Ldg,F={P}1,T={P}2,K=/LA/AccCde,F={P}3,T={P}4,K=/LA/Prd,F={P}5,T={P}6,K=/LA/TC2,E=1,O=/LA/BseAmt,",'TB CS'!O14,$C14,$C14,$A$1,$A$2,O$1,O$1)</f>
        <v>35236.01</v>
      </c>
      <c r="P14" s="9">
        <f>[1]!AG_SMLK("0,2,SS5,LA,F=LSC,K=DbC,F=A,K=/LA/Ldg,F={P}1,T={P}2,K=/LA/AccCde,F={P}3,T={P}4,K=/LA/Prd,F={P}5,T={P}6,K=/LA/TC2,E=1,O=/LA/BseAmt,",'TB CS'!P14,$C14,$C14,$A$1,$A$2,P$1,P$1)</f>
        <v>0</v>
      </c>
      <c r="Q14" s="9">
        <f>[1]!AG_SMLK("0,2,SS5,LA,F=LSC,K=DbC,F=A,K=/LA/Ldg,F={P}1,T={P}2,K=/LA/AccCde,F={P}3,T={P}4,K=/LA/Prd,F={P}5,T={P}6,K=/LA/TC2,E=1,O=/LA/BseAmt,",'TB CS'!Q14,$C14,$C14,$A$1,$A$2,Q$1,Q$1)</f>
        <v>125000</v>
      </c>
      <c r="R14" s="9">
        <f>[1]!AG_SMLK("0,2,SS5,LA,F=LSC,K=DbC,F=A,K=/LA/Ldg,F={P}1,T={P}2,K=/LA/AccCde,F={P}3,T={P}4,K=/LA/Prd,F={P}5,T={P}6,K=/LA/TC2,E=1,O=/LA/BseAmt,",'TB CS'!R14,$C14,$C14,$A$1,$A$2,R$1,R$1)</f>
        <v>0</v>
      </c>
      <c r="S14" s="2"/>
      <c r="T14" s="2">
        <f t="shared" si="0"/>
        <v>162336.01</v>
      </c>
      <c r="V14" s="2"/>
      <c r="W14" s="9">
        <f>[1]!AG_SMLK("0,2,SS5,LA,F=LSC,K=DbC,F=A,K=/LA/Ldg,F={P}1,T={P}2,K=/LA/AccCde,F={P}3,T={P}4,K=/LA/Prd,F={P}5,T={P}6,K=/LA/TC2,E=1,O=/LA/BseAmt,",'TB CS'!W14,$C14,$C14,$A$1,$A$2,W$1,W$1)</f>
        <v>0</v>
      </c>
      <c r="Y14" s="2">
        <f t="shared" si="1"/>
        <v>162336.01</v>
      </c>
    </row>
    <row r="15" spans="3:25" ht="12.75">
      <c r="C15" s="6">
        <v>5240</v>
      </c>
      <c r="D15" s="1" t="s">
        <v>21</v>
      </c>
      <c r="F15" s="9">
        <f>[1]!AG_SMLK("0,2,SS5,LA,F=LSC,K=DbC,F=A,K=/LA/Ldg,F={P}1,T={P}2,K=/LA/AccCde,F={P}3,T={P}4,K=/LA/Prd,F={P}5,T={P}6,K=/LA/TC2,E=1,O=/LA/BseAmt,",'TB CS'!F15,$C15,$C15,$A$1,$A$2,F$1,F$1)</f>
        <v>0</v>
      </c>
      <c r="G15" s="9">
        <f>[1]!AG_SMLK("0,2,SS5,LA,F=LSC,K=DbC,F=A,K=/LA/Ldg,F={P}1,T={P}2,K=/LA/AccCde,F={P}3,T={P}4,K=/LA/Prd,F={P}5,T={P}6,K=/LA/TC2,E=1,O=/LA/BseAmt,",'TB CS'!G15,$C15,$C15,$A$1,$A$2,G$1,G$1)</f>
        <v>0</v>
      </c>
      <c r="H15" s="9">
        <f>[1]!AG_SMLK("0,2,SS5,LA,F=LSC,K=DbC,F=A,K=/LA/Ldg,F={P}1,T={P}2,K=/LA/AccCde,F={P}3,T={P}4,K=/LA/Prd,F={P}5,T={P}6,K=/LA/TC2,E=1,O=/LA/BseAmt,",'TB CS'!H15,$C15,$C15,$A$1,$A$2,H$1,H$1)</f>
        <v>5529.14</v>
      </c>
      <c r="I15" s="9">
        <f>[1]!AG_SMLK("0,2,SS5,LA,F=LSC,K=DbC,F=A,K=/LA/Ldg,F={P}1,T={P}2,K=/LA/AccCde,F={P}3,T={P}4,K=/LA/Prd,F={P}5,T={P}6,K=/LA/TC2,E=1,O=/LA/BseAmt,",'TB CS'!I15,$C15,$C15,$A$1,$A$2,I$1,I$1)</f>
        <v>0</v>
      </c>
      <c r="J15" s="9">
        <f>[1]!AG_SMLK("0,2,SS5,LA,F=LSC,K=DbC,F=A,K=/LA/Ldg,F={P}1,T={P}2,K=/LA/AccCde,F={P}3,T={P}4,K=/LA/Prd,F={P}5,T={P}6,K=/LA/TC2,E=1,O=/LA/BseAmt,",'TB CS'!J15,$C15,$C15,$A$1,$A$2,J$1,J$1)</f>
        <v>5293.15</v>
      </c>
      <c r="K15" s="9">
        <f>[1]!AG_SMLK("0,2,SS5,LA,F=LSC,K=DbC,F=A,K=/LA/Ldg,F={P}1,T={P}2,K=/LA/AccCde,F={P}3,T={P}4,K=/LA/Prd,F={P}5,T={P}6,K=/LA/TC2,E=1,O=/LA/BseAmt,",'TB CS'!K15,$C15,$C15,$A$1,$A$2,K$1,K$1)</f>
        <v>568.16</v>
      </c>
      <c r="L15" s="9">
        <f>[1]!AG_SMLK("0,2,SS5,LA,F=LSC,K=DbC,F=A,K=/LA/Ldg,F={P}1,T={P}2,K=/LA/AccCde,F={P}3,T={P}4,K=/LA/Prd,F={P}5,T={P}6,K=/LA/TC2,E=1,O=/LA/BseAmt,",'TB CS'!L15,$C15,$C15,$A$1,$A$2,L$1,L$1)</f>
        <v>0</v>
      </c>
      <c r="M15" s="9">
        <f>[1]!AG_SMLK("0,2,SS5,LA,F=LSC,K=DbC,F=A,K=/LA/Ldg,F={P}1,T={P}2,K=/LA/AccCde,F={P}3,T={P}4,K=/LA/Prd,F={P}5,T={P}6,K=/LA/TC2,E=1,O=/LA/BseAmt,",'TB CS'!M15,$C15,$C15,$A$1,$A$2,M$1,M$1)</f>
        <v>0</v>
      </c>
      <c r="N15" s="9">
        <f>[1]!AG_SMLK("0,2,SS5,LA,F=LSC,K=DbC,F=A,K=/LA/Ldg,F={P}1,T={P}2,K=/LA/AccCde,F={P}3,T={P}4,K=/LA/Prd,F={P}5,T={P}6,K=/LA/TC2,E=1,O=/LA/BseAmt,",'TB CS'!N15,$C15,$C15,$A$1,$A$2,N$1,N$1)</f>
        <v>0</v>
      </c>
      <c r="O15" s="9">
        <f>[1]!AG_SMLK("0,2,SS5,LA,F=LSC,K=DbC,F=A,K=/LA/Ldg,F={P}1,T={P}2,K=/LA/AccCde,F={P}3,T={P}4,K=/LA/Prd,F={P}5,T={P}6,K=/LA/TC2,E=1,O=/LA/BseAmt,",'TB CS'!O15,$C15,$C15,$A$1,$A$2,O$1,O$1)</f>
        <v>0</v>
      </c>
      <c r="P15" s="9">
        <f>[1]!AG_SMLK("0,2,SS5,LA,F=LSC,K=DbC,F=A,K=/LA/Ldg,F={P}1,T={P}2,K=/LA/AccCde,F={P}3,T={P}4,K=/LA/Prd,F={P}5,T={P}6,K=/LA/TC2,E=1,O=/LA/BseAmt,",'TB CS'!P15,$C15,$C15,$A$1,$A$2,P$1,P$1)</f>
        <v>0</v>
      </c>
      <c r="Q15" s="9">
        <f>[1]!AG_SMLK("0,2,SS5,LA,F=LSC,K=DbC,F=A,K=/LA/Ldg,F={P}1,T={P}2,K=/LA/AccCde,F={P}3,T={P}4,K=/LA/Prd,F={P}5,T={P}6,K=/LA/TC2,E=1,O=/LA/BseAmt,",'TB CS'!Q15,$C15,$C15,$A$1,$A$2,Q$1,Q$1)</f>
        <v>0</v>
      </c>
      <c r="R15" s="9">
        <f>[1]!AG_SMLK("0,2,SS5,LA,F=LSC,K=DbC,F=A,K=/LA/Ldg,F={P}1,T={P}2,K=/LA/AccCde,F={P}3,T={P}4,K=/LA/Prd,F={P}5,T={P}6,K=/LA/TC2,E=1,O=/LA/BseAmt,",'TB CS'!R15,$C15,$C15,$A$1,$A$2,R$1,R$1)</f>
        <v>0</v>
      </c>
      <c r="S15" s="2"/>
      <c r="T15" s="2">
        <f t="shared" si="0"/>
        <v>11390.45</v>
      </c>
      <c r="V15" s="2"/>
      <c r="W15" s="9">
        <f>[1]!AG_SMLK("0,2,SS5,LA,F=LSC,K=DbC,F=A,K=/LA/Ldg,F={P}1,T={P}2,K=/LA/AccCde,F={P}3,T={P}4,K=/LA/Prd,F={P}5,T={P}6,K=/LA/TC2,E=1,O=/LA/BseAmt,",'TB CS'!W15,$C15,$C15,$A$1,$A$2,W$1,W$1)</f>
        <v>0</v>
      </c>
      <c r="Y15" s="2">
        <f t="shared" si="1"/>
        <v>11390.45</v>
      </c>
    </row>
    <row r="16" spans="3:26" ht="12.75">
      <c r="C16" s="6"/>
      <c r="D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f>SUM(T9:T16)</f>
        <v>9717243.349999998</v>
      </c>
      <c r="V16" s="2"/>
      <c r="W16" s="2"/>
      <c r="Y16" s="2"/>
      <c r="Z16" s="11">
        <f>SUM(Y9:Y16)</f>
        <v>12617068.76</v>
      </c>
    </row>
    <row r="17" spans="3:27" ht="39">
      <c r="C17" s="6"/>
      <c r="D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125" t="s">
        <v>203</v>
      </c>
      <c r="Z17" s="11">
        <v>1013736</v>
      </c>
      <c r="AA17" s="79" t="s">
        <v>86</v>
      </c>
    </row>
    <row r="18" spans="3:25" ht="12.75">
      <c r="C18" s="6"/>
      <c r="D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Y18" s="2"/>
    </row>
    <row r="19" spans="3:26" ht="12.75">
      <c r="C19" s="6"/>
      <c r="D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Y19" s="2"/>
      <c r="Z19" s="11">
        <f>+Z16-Z17</f>
        <v>11603332.76</v>
      </c>
    </row>
    <row r="20" spans="3:27" ht="12.75">
      <c r="C20" s="6"/>
      <c r="D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11">
        <v>11603333</v>
      </c>
      <c r="AA20" s="13" t="s">
        <v>79</v>
      </c>
    </row>
    <row r="21" spans="3:27" ht="12.75">
      <c r="C21" s="6"/>
      <c r="D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11">
        <f>+Z19-Z20</f>
        <v>-0.24000000022351742</v>
      </c>
      <c r="AA21" s="13" t="s">
        <v>81</v>
      </c>
    </row>
    <row r="22" spans="3:25" ht="12.75">
      <c r="C22" s="6"/>
      <c r="D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</row>
    <row r="23" spans="3:25" ht="12.75">
      <c r="C23" s="6">
        <v>5110</v>
      </c>
      <c r="D23" s="1" t="s">
        <v>5</v>
      </c>
      <c r="F23" s="9">
        <f>[1]!AG_SMLK("0,2,SS5,LA,F=LSC,K=DbC,F=A,K=/LA/Ldg,F={P}1,T={P}2,K=/LA/AccCde,F={P}3,T={P}4,K=/LA/Prd,F={P}5,T={P}6,K=/LA/TC2,E=1,O=/LA/BseAmt,",'TB CS'!F23,$C23,$C23,$A$1,$A$2,F$1,F$1)</f>
        <v>0</v>
      </c>
      <c r="G23" s="9">
        <f>[1]!AG_SMLK("0,2,SS5,LA,F=LSC,K=DbC,F=A,K=/LA/Ldg,F={P}1,T={P}2,K=/LA/AccCde,F={P}3,T={P}4,K=/LA/Prd,F={P}5,T={P}6,K=/LA/TC2,E=1,O=/LA/BseAmt,",'TB CS'!G23,$C23,$C23,$A$1,$A$2,G$1,G$1)</f>
        <v>15305.45</v>
      </c>
      <c r="H23" s="9">
        <f>[1]!AG_SMLK("0,2,SS5,LA,F=LSC,K=DbC,F=A,K=/LA/Ldg,F={P}1,T={P}2,K=/LA/AccCde,F={P}3,T={P}4,K=/LA/Prd,F={P}5,T={P}6,K=/LA/TC2,E=1,O=/LA/BseAmt,",'TB CS'!H23,$C23,$C23,$A$1,$A$2,H$1,H$1)</f>
        <v>43410.94</v>
      </c>
      <c r="I23" s="9">
        <f>[1]!AG_SMLK("0,2,SS5,LA,F=LSC,K=DbC,F=A,K=/LA/Ldg,F={P}1,T={P}2,K=/LA/AccCde,F={P}3,T={P}4,K=/LA/Prd,F={P}5,T={P}6,K=/LA/TC2,E=1,O=/LA/BseAmt,",'TB CS'!I23,$C23,$C23,$A$1,$A$2,I$1,I$1)</f>
        <v>32591.04</v>
      </c>
      <c r="J23" s="9">
        <f>[1]!AG_SMLK("0,2,SS5,LA,F=LSC,K=DbC,F=A,K=/LA/Ldg,F={P}1,T={P}2,K=/LA/AccCde,F={P}3,T={P}4,K=/LA/Prd,F={P}5,T={P}6,K=/LA/TC2,E=1,O=/LA/BseAmt,",'TB CS'!J23,$C23,$C23,$A$1,$A$2,J$1,J$1)</f>
        <v>21698.1</v>
      </c>
      <c r="K23" s="9">
        <f>[1]!AG_SMLK("0,2,SS5,LA,F=LSC,K=DbC,F=A,K=/LA/Ldg,F={P}1,T={P}2,K=/LA/AccCde,F={P}3,T={P}4,K=/LA/Prd,F={P}5,T={P}6,K=/LA/TC2,E=1,O=/LA/BseAmt,",'TB CS'!K23,$C23,$C23,$A$1,$A$2,K$1,K$1)</f>
        <v>5309.07</v>
      </c>
      <c r="L23" s="9">
        <f>[1]!AG_SMLK("0,2,SS5,LA,F=LSC,K=DbC,F=A,K=/LA/Ldg,F={P}1,T={P}2,K=/LA/AccCde,F={P}3,T={P}4,K=/LA/Prd,F={P}5,T={P}6,K=/LA/TC2,E=1,O=/LA/BseAmt,",'TB CS'!L23,$C23,$C23,$A$1,$A$2,L$1,L$1)</f>
        <v>27667.98</v>
      </c>
      <c r="M23" s="9">
        <f>[1]!AG_SMLK("0,2,SS5,LA,F=LSC,K=DbC,F=A,K=/LA/Ldg,F={P}1,T={P}2,K=/LA/AccCde,F={P}3,T={P}4,K=/LA/Prd,F={P}5,T={P}6,K=/LA/TC2,E=1,O=/LA/BseAmt,",'TB CS'!M23,$C23,$C23,$A$1,$A$2,M$1,M$1)</f>
        <v>45697.97</v>
      </c>
      <c r="N23" s="9">
        <f>[1]!AG_SMLK("0,2,SS5,LA,F=LSC,K=DbC,F=A,K=/LA/Ldg,F={P}1,T={P}2,K=/LA/AccCde,F={P}3,T={P}4,K=/LA/Prd,F={P}5,T={P}6,K=/LA/TC2,E=1,O=/LA/BseAmt,",'TB CS'!N23,$C23,$C23,$A$1,$A$2,N$1,N$1)</f>
        <v>0</v>
      </c>
      <c r="O23" s="9">
        <f>[1]!AG_SMLK("0,2,SS5,LA,F=LSC,K=DbC,F=A,K=/LA/Ldg,F={P}1,T={P}2,K=/LA/AccCde,F={P}3,T={P}4,K=/LA/Prd,F={P}5,T={P}6,K=/LA/TC2,E=1,O=/LA/BseAmt,",'TB CS'!O23,$C23,$C23,$A$1,$A$2,O$1,O$1)</f>
        <v>166873.84</v>
      </c>
      <c r="P23" s="9">
        <f>[1]!AG_SMLK("0,2,SS5,LA,F=LSC,K=DbC,F=A,K=/LA/Ldg,F={P}1,T={P}2,K=/LA/AccCde,F={P}3,T={P}4,K=/LA/Prd,F={P}5,T={P}6,K=/LA/TC2,E=1,O=/LA/BseAmt,",'TB CS'!P23,$C23,$C23,$A$1,$A$2,P$1,P$1)</f>
        <v>22763.96</v>
      </c>
      <c r="Q23" s="9">
        <f>[1]!AG_SMLK("0,2,SS5,LA,F=LSC,K=DbC,F=A,K=/LA/Ldg,F={P}1,T={P}2,K=/LA/AccCde,F={P}3,T={P}4,K=/LA/Prd,F={P}5,T={P}6,K=/LA/TC2,E=1,O=/LA/BseAmt,",'TB CS'!Q23,$C23,$C23,$A$1,$A$2,Q$1,Q$1)</f>
        <v>146788.51</v>
      </c>
      <c r="R23" s="9">
        <f>[1]!AG_SMLK("0,2,SS5,LA,F=LSC,K=DbC,F=A,K=/LA/Ldg,F={P}1,T={P}2,K=/LA/AccCde,F={P}3,T={P}4,K=/LA/Prd,F={P}5,T={P}6,K=/LA/TC2,E=1,O=/LA/BseAmt,",'TB CS'!R23,$C23,$C23,$A$1,$A$2,R$1,R$1)</f>
        <v>0</v>
      </c>
      <c r="S23" s="2"/>
      <c r="T23" s="2">
        <f aca="true" t="shared" si="2" ref="T23:T42">SUM(F23:S23)</f>
        <v>528106.8600000001</v>
      </c>
      <c r="V23" s="2"/>
      <c r="W23" s="9">
        <f>[1]!AG_SMLK("0,2,SS5,LA,F=LSC,K=DbC,F=A,K=/LA/Ldg,F={P}1,T={P}2,K=/LA/AccCde,F={P}3,T={P}4,K=/LA/Prd,F={P}5,T={P}6,K=/LA/TC2,E=1,O=/LA/BseAmt,",'TB CS'!W23,$C23,$C23,$A$1,$A$2,W$1,W$1)</f>
        <v>155280.45</v>
      </c>
      <c r="Y23" s="2">
        <f aca="true" t="shared" si="3" ref="Y23:Y42">SUM(T23:X23)</f>
        <v>683387.31</v>
      </c>
    </row>
    <row r="24" spans="3:26" ht="12.75">
      <c r="C24" s="6">
        <v>5111</v>
      </c>
      <c r="D24" s="1" t="s">
        <v>6</v>
      </c>
      <c r="F24" s="9">
        <f>[1]!AG_SMLK("0,2,SS5,LA,F=LSC,K=DbC,F=A,K=/LA/Ldg,F={P}1,T={P}2,K=/LA/AccCde,F={P}3,T={P}4,K=/LA/Prd,F={P}5,T={P}6,K=/LA/TC2,E=1,O=/LA/BseAmt,",'TB CS'!F24,$C24,$C24,$A$1,$A$2,F$1,F$1)</f>
        <v>0</v>
      </c>
      <c r="G24" s="9">
        <f>[1]!AG_SMLK("0,2,SS5,LA,F=LSC,K=DbC,F=A,K=/LA/Ldg,F={P}1,T={P}2,K=/LA/AccCde,F={P}3,T={P}4,K=/LA/Prd,F={P}5,T={P}6,K=/LA/TC2,E=1,O=/LA/BseAmt,",'TB CS'!G24,$C24,$C24,$A$1,$A$2,G$1,G$1)</f>
        <v>4492.4</v>
      </c>
      <c r="H24" s="9">
        <f>[1]!AG_SMLK("0,2,SS5,LA,F=LSC,K=DbC,F=A,K=/LA/Ldg,F={P}1,T={P}2,K=/LA/AccCde,F={P}3,T={P}4,K=/LA/Prd,F={P}5,T={P}6,K=/LA/TC2,E=1,O=/LA/BseAmt,",'TB CS'!H24,$C24,$C24,$A$1,$A$2,H$1,H$1)</f>
        <v>11160.57</v>
      </c>
      <c r="I24" s="9">
        <f>[1]!AG_SMLK("0,2,SS5,LA,F=LSC,K=DbC,F=A,K=/LA/Ldg,F={P}1,T={P}2,K=/LA/AccCde,F={P}3,T={P}4,K=/LA/Prd,F={P}5,T={P}6,K=/LA/TC2,E=1,O=/LA/BseAmt,",'TB CS'!I24,$C24,$C24,$A$1,$A$2,I$1,I$1)</f>
        <v>8594.21</v>
      </c>
      <c r="J24" s="9">
        <f>[1]!AG_SMLK("0,2,SS5,LA,F=LSC,K=DbC,F=A,K=/LA/Ldg,F={P}1,T={P}2,K=/LA/AccCde,F={P}3,T={P}4,K=/LA/Prd,F={P}5,T={P}6,K=/LA/TC2,E=1,O=/LA/BseAmt,",'TB CS'!J24,$C24,$C24,$A$1,$A$2,J$1,J$1)</f>
        <v>6486.98</v>
      </c>
      <c r="K24" s="9">
        <f>[1]!AG_SMLK("0,2,SS5,LA,F=LSC,K=DbC,F=A,K=/LA/Ldg,F={P}1,T={P}2,K=/LA/AccCde,F={P}3,T={P}4,K=/LA/Prd,F={P}5,T={P}6,K=/LA/TC2,E=1,O=/LA/BseAmt,",'TB CS'!K24,$C24,$C24,$A$1,$A$2,K$1,K$1)</f>
        <v>2262.76</v>
      </c>
      <c r="L24" s="9">
        <f>[1]!AG_SMLK("0,2,SS5,LA,F=LSC,K=DbC,F=A,K=/LA/Ldg,F={P}1,T={P}2,K=/LA/AccCde,F={P}3,T={P}4,K=/LA/Prd,F={P}5,T={P}6,K=/LA/TC2,E=1,O=/LA/BseAmt,",'TB CS'!L24,$C24,$C24,$A$1,$A$2,L$1,L$1)</f>
        <v>7208.86</v>
      </c>
      <c r="M24" s="9">
        <f>[1]!AG_SMLK("0,2,SS5,LA,F=LSC,K=DbC,F=A,K=/LA/Ldg,F={P}1,T={P}2,K=/LA/AccCde,F={P}3,T={P}4,K=/LA/Prd,F={P}5,T={P}6,K=/LA/TC2,E=1,O=/LA/BseAmt,",'TB CS'!M24,$C24,$C24,$A$1,$A$2,M$1,M$1)</f>
        <v>11416.24</v>
      </c>
      <c r="N24" s="9">
        <f>[1]!AG_SMLK("0,2,SS5,LA,F=LSC,K=DbC,F=A,K=/LA/Ldg,F={P}1,T={P}2,K=/LA/AccCde,F={P}3,T={P}4,K=/LA/Prd,F={P}5,T={P}6,K=/LA/TC2,E=1,O=/LA/BseAmt,",'TB CS'!N24,$C24,$C24,$A$1,$A$2,N$1,N$1)</f>
        <v>0</v>
      </c>
      <c r="O24" s="9">
        <f>[1]!AG_SMLK("0,2,SS5,LA,F=LSC,K=DbC,F=A,K=/LA/Ldg,F={P}1,T={P}2,K=/LA/AccCde,F={P}3,T={P}4,K=/LA/Prd,F={P}5,T={P}6,K=/LA/TC2,E=1,O=/LA/BseAmt,",'TB CS'!O24,$C24,$C24,$A$1,$A$2,O$1,O$1)</f>
        <v>41233.7</v>
      </c>
      <c r="P24" s="9">
        <f>[1]!AG_SMLK("0,2,SS5,LA,F=LSC,K=DbC,F=A,K=/LA/Ldg,F={P}1,T={P}2,K=/LA/AccCde,F={P}3,T={P}4,K=/LA/Prd,F={P}5,T={P}6,K=/LA/TC2,E=1,O=/LA/BseAmt,",'TB CS'!P24,$C24,$C24,$A$1,$A$2,P$1,P$1)</f>
        <v>6676.47</v>
      </c>
      <c r="Q24" s="9">
        <f>[1]!AG_SMLK("0,2,SS5,LA,F=LSC,K=DbC,F=A,K=/LA/Ldg,F={P}1,T={P}2,K=/LA/AccCde,F={P}3,T={P}4,K=/LA/Prd,F={P}5,T={P}6,K=/LA/TC2,E=1,O=/LA/BseAmt,",'TB CS'!Q24,$C24,$C24,$A$1,$A$2,Q$1,Q$1)</f>
        <v>36313.82</v>
      </c>
      <c r="R24" s="9">
        <f>[1]!AG_SMLK("0,2,SS5,LA,F=LSC,K=DbC,F=A,K=/LA/Ldg,F={P}1,T={P}2,K=/LA/AccCde,F={P}3,T={P}4,K=/LA/Prd,F={P}5,T={P}6,K=/LA/TC2,E=1,O=/LA/BseAmt,",'TB CS'!R24,$C24,$C24,$A$1,$A$2,R$1,R$1)</f>
        <v>0</v>
      </c>
      <c r="S24" s="2"/>
      <c r="T24" s="2">
        <f t="shared" si="2"/>
        <v>135846.01</v>
      </c>
      <c r="V24" s="2"/>
      <c r="W24" s="9">
        <f>[1]!AG_SMLK("0,2,SS5,LA,F=LSC,K=DbC,F=A,K=/LA/Ldg,F={P}1,T={P}2,K=/LA/AccCde,F={P}3,T={P}4,K=/LA/Prd,F={P}5,T={P}6,K=/LA/TC2,E=1,O=/LA/BseAmt,",'TB CS'!W24,$C24,$C24,$A$1,$A$2,W$1,W$1)</f>
        <v>40541.64</v>
      </c>
      <c r="Y24" s="2">
        <f t="shared" si="3"/>
        <v>176387.65000000002</v>
      </c>
      <c r="Z24" s="11">
        <f>SUM(Y23:Y24)</f>
        <v>859774.9600000001</v>
      </c>
    </row>
    <row r="25" spans="3:27" ht="12.75">
      <c r="C25" s="6"/>
      <c r="D25" s="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"/>
      <c r="T25" s="2"/>
      <c r="V25" s="2"/>
      <c r="W25" s="9"/>
      <c r="Y25" s="2"/>
      <c r="Z25" s="11">
        <v>859775</v>
      </c>
      <c r="AA25" s="13" t="s">
        <v>85</v>
      </c>
    </row>
    <row r="26" spans="3:27" ht="12.75">
      <c r="C26" s="6"/>
      <c r="D26" s="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"/>
      <c r="T26" s="2"/>
      <c r="V26" s="2"/>
      <c r="W26" s="9"/>
      <c r="Y26" s="2"/>
      <c r="Z26" s="11">
        <f>+Z24-Z25</f>
        <v>-0.03999999992083758</v>
      </c>
      <c r="AA26" s="13" t="s">
        <v>81</v>
      </c>
    </row>
    <row r="27" spans="3:25" ht="12.75">
      <c r="C27" s="6">
        <v>5123</v>
      </c>
      <c r="D27" s="1" t="s">
        <v>7</v>
      </c>
      <c r="F27" s="9">
        <f>[1]!AG_SMLK("0,2,SS5,LA,F=LSC,K=DbC,F=A,K=/LA/Ldg,F={P}1,T={P}2,K=/LA/AccCde,F={P}3,T={P}4,K=/LA/Prd,F={P}5,T={P}6,K=/LA/TC2,E=1,O=/LA/BseAmt,",'TB CS'!F27,$C27,$C27,$A$1,$A$2,F$1,F$1)</f>
        <v>0</v>
      </c>
      <c r="G27" s="9">
        <f>[1]!AG_SMLK("0,2,SS5,LA,F=LSC,K=DbC,F=A,K=/LA/Ldg,F={P}1,T={P}2,K=/LA/AccCde,F={P}3,T={P}4,K=/LA/Prd,F={P}5,T={P}6,K=/LA/TC2,E=1,O=/LA/BseAmt,",'TB CS'!G27,$C27,$C27,$A$1,$A$2,G$1,G$1)</f>
        <v>0</v>
      </c>
      <c r="H27" s="9">
        <f>[1]!AG_SMLK("0,2,SS5,LA,F=LSC,K=DbC,F=A,K=/LA/Ldg,F={P}1,T={P}2,K=/LA/AccCde,F={P}3,T={P}4,K=/LA/Prd,F={P}5,T={P}6,K=/LA/TC2,E=1,O=/LA/BseAmt,",'TB CS'!H27,$C27,$C27,$A$1,$A$2,H$1,H$1)</f>
        <v>0</v>
      </c>
      <c r="I27" s="9">
        <f>[1]!AG_SMLK("0,2,SS5,LA,F=LSC,K=DbC,F=A,K=/LA/Ldg,F={P}1,T={P}2,K=/LA/AccCde,F={P}3,T={P}4,K=/LA/Prd,F={P}5,T={P}6,K=/LA/TC2,E=1,O=/LA/BseAmt,",'TB CS'!I27,$C27,$C27,$A$1,$A$2,I$1,I$1)</f>
        <v>0</v>
      </c>
      <c r="J27" s="9">
        <f>[1]!AG_SMLK("0,2,SS5,LA,F=LSC,K=DbC,F=A,K=/LA/Ldg,F={P}1,T={P}2,K=/LA/AccCde,F={P}3,T={P}4,K=/LA/Prd,F={P}5,T={P}6,K=/LA/TC2,E=1,O=/LA/BseAmt,",'TB CS'!J27,$C27,$C27,$A$1,$A$2,J$1,J$1)</f>
        <v>4095.86</v>
      </c>
      <c r="K27" s="9">
        <f>[1]!AG_SMLK("0,2,SS5,LA,F=LSC,K=DbC,F=A,K=/LA/Ldg,F={P}1,T={P}2,K=/LA/AccCde,F={P}3,T={P}4,K=/LA/Prd,F={P}5,T={P}6,K=/LA/TC2,E=1,O=/LA/BseAmt,",'TB CS'!K27,$C27,$C27,$A$1,$A$2,K$1,K$1)</f>
        <v>8955.32</v>
      </c>
      <c r="L27" s="9">
        <f>[1]!AG_SMLK("0,2,SS5,LA,F=LSC,K=DbC,F=A,K=/LA/Ldg,F={P}1,T={P}2,K=/LA/AccCde,F={P}3,T={P}4,K=/LA/Prd,F={P}5,T={P}6,K=/LA/TC2,E=1,O=/LA/BseAmt,",'TB CS'!L27,$C27,$C27,$A$1,$A$2,L$1,L$1)</f>
        <v>3942.16</v>
      </c>
      <c r="M27" s="9">
        <f>[1]!AG_SMLK("0,2,SS5,LA,F=LSC,K=DbC,F=A,K=/LA/Ldg,F={P}1,T={P}2,K=/LA/AccCde,F={P}3,T={P}4,K=/LA/Prd,F={P}5,T={P}6,K=/LA/TC2,E=1,O=/LA/BseAmt,",'TB CS'!M27,$C27,$C27,$A$1,$A$2,M$1,M$1)</f>
        <v>0</v>
      </c>
      <c r="N27" s="9">
        <f>[1]!AG_SMLK("0,2,SS5,LA,F=LSC,K=DbC,F=A,K=/LA/Ldg,F={P}1,T={P}2,K=/LA/AccCde,F={P}3,T={P}4,K=/LA/Prd,F={P}5,T={P}6,K=/LA/TC2,E=1,O=/LA/BseAmt,",'TB CS'!N27,$C27,$C27,$A$1,$A$2,N$1,N$1)</f>
        <v>0</v>
      </c>
      <c r="O27" s="9">
        <f>[1]!AG_SMLK("0,2,SS5,LA,F=LSC,K=DbC,F=A,K=/LA/Ldg,F={P}1,T={P}2,K=/LA/AccCde,F={P}3,T={P}4,K=/LA/Prd,F={P}5,T={P}6,K=/LA/TC2,E=1,O=/LA/BseAmt,",'TB CS'!O27,$C27,$C27,$A$1,$A$2,O$1,O$1)</f>
        <v>4472.73</v>
      </c>
      <c r="P27" s="9">
        <f>[1]!AG_SMLK("0,2,SS5,LA,F=LSC,K=DbC,F=A,K=/LA/Ldg,F={P}1,T={P}2,K=/LA/AccCde,F={P}3,T={P}4,K=/LA/Prd,F={P}5,T={P}6,K=/LA/TC2,E=1,O=/LA/BseAmt,",'TB CS'!P27,$C27,$C27,$A$1,$A$2,P$1,P$1)</f>
        <v>7143.13</v>
      </c>
      <c r="Q27" s="9">
        <f>[1]!AG_SMLK("0,2,SS5,LA,F=LSC,K=DbC,F=A,K=/LA/Ldg,F={P}1,T={P}2,K=/LA/AccCde,F={P}3,T={P}4,K=/LA/Prd,F={P}5,T={P}6,K=/LA/TC2,E=1,O=/LA/BseAmt,",'TB CS'!Q27,$C27,$C27,$A$1,$A$2,Q$1,Q$1)</f>
        <v>13327.92</v>
      </c>
      <c r="R27" s="9">
        <f>[1]!AG_SMLK("0,2,SS5,LA,F=LSC,K=DbC,F=A,K=/LA/Ldg,F={P}1,T={P}2,K=/LA/AccCde,F={P}3,T={P}4,K=/LA/Prd,F={P}5,T={P}6,K=/LA/TC2,E=1,O=/LA/BseAmt,",'TB CS'!R27,$C27,$C27,$A$1,$A$2,R$1,R$1)</f>
        <v>0</v>
      </c>
      <c r="S27" s="2"/>
      <c r="T27" s="2">
        <f t="shared" si="2"/>
        <v>41937.12</v>
      </c>
      <c r="V27" s="2"/>
      <c r="W27" s="9">
        <f>[1]!AG_SMLK("0,2,SS5,LA,F=LSC,K=DbC,F=A,K=/LA/Ldg,F={P}1,T={P}2,K=/LA/AccCde,F={P}3,T={P}4,K=/LA/Prd,F={P}5,T={P}6,K=/LA/TC2,E=1,O=/LA/BseAmt,",'TB CS'!W27,$C27,$C27,$A$1,$A$2,W$1,W$1)</f>
        <v>0</v>
      </c>
      <c r="Y27" s="2">
        <f t="shared" si="3"/>
        <v>41937.12</v>
      </c>
    </row>
    <row r="28" spans="1:26" ht="12.75">
      <c r="A28" s="2">
        <f>+#REF!+#REF!</f>
        <v>994310.9</v>
      </c>
      <c r="C28" s="6">
        <v>5133</v>
      </c>
      <c r="D28" s="1" t="s">
        <v>10</v>
      </c>
      <c r="F28" s="9">
        <f>[1]!AG_SMLK("0,2,SS5,LA,F=LSC,K=DbC,F=A,K=/LA/Ldg,F={P}1,T={P}2,K=/LA/AccCde,F={P}3,T={P}4,K=/LA/Prd,F={P}5,T={P}6,K=/LA/TC2,E=1,O=/LA/BseAmt,",'TB CS'!F28,$C28,$C28,$A$1,$A$2,F$1,F$1)</f>
        <v>0</v>
      </c>
      <c r="G28" s="9">
        <f>[1]!AG_SMLK("0,2,SS5,LA,F=LSC,K=DbC,F=A,K=/LA/Ldg,F={P}1,T={P}2,K=/LA/AccCde,F={P}3,T={P}4,K=/LA/Prd,F={P}5,T={P}6,K=/LA/TC2,E=1,O=/LA/BseAmt,",'TB CS'!G28,$C28,$C28,$A$1,$A$2,G$1,G$1)</f>
        <v>28512.73</v>
      </c>
      <c r="H28" s="9">
        <f>[1]!AG_SMLK("0,2,SS5,LA,F=LSC,K=DbC,F=A,K=/LA/Ldg,F={P}1,T={P}2,K=/LA/AccCde,F={P}3,T={P}4,K=/LA/Prd,F={P}5,T={P}6,K=/LA/TC2,E=1,O=/LA/BseAmt,",'TB CS'!H28,$C28,$C28,$A$1,$A$2,H$1,H$1)</f>
        <v>57185.75</v>
      </c>
      <c r="I28" s="9">
        <f>[1]!AG_SMLK("0,2,SS5,LA,F=LSC,K=DbC,F=A,K=/LA/Ldg,F={P}1,T={P}2,K=/LA/AccCde,F={P}3,T={P}4,K=/LA/Prd,F={P}5,T={P}6,K=/LA/TC2,E=1,O=/LA/BseAmt,",'TB CS'!I28,$C28,$C28,$A$1,$A$2,I$1,I$1)</f>
        <v>48313.04</v>
      </c>
      <c r="J28" s="9">
        <f>[1]!AG_SMLK("0,2,SS5,LA,F=LSC,K=DbC,F=A,K=/LA/Ldg,F={P}1,T={P}2,K=/LA/AccCde,F={P}3,T={P}4,K=/LA/Prd,F={P}5,T={P}6,K=/LA/TC2,E=1,O=/LA/BseAmt,",'TB CS'!J28,$C28,$C28,$A$1,$A$2,J$1,J$1)</f>
        <v>35769.65</v>
      </c>
      <c r="K28" s="9">
        <f>[1]!AG_SMLK("0,2,SS5,LA,F=LSC,K=DbC,F=A,K=/LA/Ldg,F={P}1,T={P}2,K=/LA/AccCde,F={P}3,T={P}4,K=/LA/Prd,F={P}5,T={P}6,K=/LA/TC2,E=1,O=/LA/BseAmt,",'TB CS'!K28,$C28,$C28,$A$1,$A$2,K$1,K$1)</f>
        <v>2867.58</v>
      </c>
      <c r="L28" s="9">
        <f>[1]!AG_SMLK("0,2,SS5,LA,F=LSC,K=DbC,F=A,K=/LA/Ldg,F={P}1,T={P}2,K=/LA/AccCde,F={P}3,T={P}4,K=/LA/Prd,F={P}5,T={P}6,K=/LA/TC2,E=1,O=/LA/BseAmt,",'TB CS'!L28,$C28,$C28,$A$1,$A$2,L$1,L$1)</f>
        <v>39466.03</v>
      </c>
      <c r="M28" s="9">
        <f>[1]!AG_SMLK("0,2,SS5,LA,F=LSC,K=DbC,F=A,K=/LA/Ldg,F={P}1,T={P}2,K=/LA/AccCde,F={P}3,T={P}4,K=/LA/Prd,F={P}5,T={P}6,K=/LA/TC2,E=1,O=/LA/BseAmt,",'TB CS'!M28,$C28,$C28,$A$1,$A$2,M$1,M$1)</f>
        <v>66309.44</v>
      </c>
      <c r="N28" s="9">
        <f>[1]!AG_SMLK("0,2,SS5,LA,F=LSC,K=DbC,F=A,K=/LA/Ldg,F={P}1,T={P}2,K=/LA/AccCde,F={P}3,T={P}4,K=/LA/Prd,F={P}5,T={P}6,K=/LA/TC2,E=1,O=/LA/BseAmt,",'TB CS'!N28,$C28,$C28,$A$1,$A$2,N$1,N$1)</f>
        <v>0</v>
      </c>
      <c r="O28" s="9">
        <f>[1]!AG_SMLK("0,2,SS5,LA,F=LSC,K=DbC,F=A,K=/LA/Ldg,F={P}1,T={P}2,K=/LA/AccCde,F={P}3,T={P}4,K=/LA/Prd,F={P}5,T={P}6,K=/LA/TC2,E=1,O=/LA/BseAmt,",'TB CS'!O28,$C28,$C28,$A$1,$A$2,O$1,O$1)</f>
        <v>207370.56</v>
      </c>
      <c r="P28" s="9">
        <f>[1]!AG_SMLK("0,2,SS5,LA,F=LSC,K=DbC,F=A,K=/LA/Ldg,F={P}1,T={P}2,K=/LA/AccCde,F={P}3,T={P}4,K=/LA/Prd,F={P}5,T={P}6,K=/LA/TC2,E=1,O=/LA/BseAmt,",'TB CS'!P28,$C28,$C28,$A$1,$A$2,P$1,P$1)</f>
        <v>31230.83</v>
      </c>
      <c r="Q28" s="9">
        <f>[1]!AG_SMLK("0,2,SS5,LA,F=LSC,K=DbC,F=A,K=/LA/Ldg,F={P}1,T={P}2,K=/LA/AccCde,F={P}3,T={P}4,K=/LA/Prd,F={P}5,T={P}6,K=/LA/TC2,E=1,O=/LA/BseAmt,",'TB CS'!Q28,$C28,$C28,$A$1,$A$2,Q$1,Q$1)</f>
        <v>190051.01</v>
      </c>
      <c r="R28" s="9">
        <f>[1]!AG_SMLK("0,2,SS5,LA,F=LSC,K=DbC,F=A,K=/LA/Ldg,F={P}1,T={P}2,K=/LA/AccCde,F={P}3,T={P}4,K=/LA/Prd,F={P}5,T={P}6,K=/LA/TC2,E=1,O=/LA/BseAmt,",'TB CS'!R28,$C28,$C28,$A$1,$A$2,R$1,R$1)</f>
        <v>0</v>
      </c>
      <c r="S28" s="2"/>
      <c r="T28" s="2">
        <f>SUM(F28:S28)</f>
        <v>707076.62</v>
      </c>
      <c r="V28" s="2"/>
      <c r="W28" s="9">
        <f>[1]!AG_SMLK("0,2,SS5,LA,F=LSC,K=DbC,F=A,K=/LA/Ldg,F={P}1,T={P}2,K=/LA/AccCde,F={P}3,T={P}4,K=/LA/Prd,F={P}5,T={P}6,K=/LA/TC2,E=1,O=/LA/BseAmt,",'TB CS'!W28,$C28,$C28,$A$1,$A$2,W$1,W$1)</f>
        <v>244110.5</v>
      </c>
      <c r="Y28" s="2">
        <f>SUM(T28:X28)</f>
        <v>951187.12</v>
      </c>
      <c r="Z28" s="11">
        <f>+Y28+Y27</f>
        <v>993124.24</v>
      </c>
    </row>
    <row r="29" spans="1:27" ht="12.75">
      <c r="A29" s="2"/>
      <c r="C29" s="6"/>
      <c r="D29" s="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"/>
      <c r="T29" s="2"/>
      <c r="V29" s="2"/>
      <c r="W29" s="9"/>
      <c r="Y29" s="2"/>
      <c r="Z29" s="11">
        <v>993126</v>
      </c>
      <c r="AA29" s="13" t="s">
        <v>84</v>
      </c>
    </row>
    <row r="30" spans="1:27" ht="12.75">
      <c r="A30" s="2"/>
      <c r="C30" s="6"/>
      <c r="D30" s="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"/>
      <c r="T30" s="2"/>
      <c r="V30" s="2"/>
      <c r="W30" s="9"/>
      <c r="Y30" s="2"/>
      <c r="Z30" s="11">
        <f>+Z28-Z29</f>
        <v>-1.7600000000093132</v>
      </c>
      <c r="AA30" s="13" t="s">
        <v>81</v>
      </c>
    </row>
    <row r="31" spans="1:25" ht="12.75">
      <c r="A31" s="2"/>
      <c r="C31" s="6"/>
      <c r="D31" s="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"/>
      <c r="T31" s="2"/>
      <c r="V31" s="2"/>
      <c r="W31" s="9"/>
      <c r="Y31" s="2"/>
    </row>
    <row r="32" spans="3:25" ht="12.75">
      <c r="C32" s="6">
        <v>5125</v>
      </c>
      <c r="D32" s="1" t="s">
        <v>8</v>
      </c>
      <c r="F32" s="9">
        <f>[1]!AG_SMLK("0,2,SS5,LA,F=LSC,K=DbC,F=A,K=/LA/Ldg,F={P}1,T={P}2,K=/LA/AccCde,F={P}3,T={P}4,K=/LA/Prd,F={P}5,T={P}6,K=/LA/TC2,E=1,O=/LA/BseAmt,",'TB CS'!F32,$C32,$C32,$A$1,$A$2,F$1,F$1)</f>
        <v>0</v>
      </c>
      <c r="G32" s="9">
        <f>[1]!AG_SMLK("0,2,SS5,LA,F=LSC,K=DbC,F=A,K=/LA/Ldg,F={P}1,T={P}2,K=/LA/AccCde,F={P}3,T={P}4,K=/LA/Prd,F={P}5,T={P}6,K=/LA/TC2,E=1,O=/LA/BseAmt,",'TB CS'!G32,$C32,$C32,$A$1,$A$2,G$1,G$1)</f>
        <v>0</v>
      </c>
      <c r="H32" s="9">
        <f>[1]!AG_SMLK("0,2,SS5,LA,F=LSC,K=DbC,F=A,K=/LA/Ldg,F={P}1,T={P}2,K=/LA/AccCde,F={P}3,T={P}4,K=/LA/Prd,F={P}5,T={P}6,K=/LA/TC2,E=1,O=/LA/BseAmt,",'TB CS'!H32,$C32,$C32,$A$1,$A$2,H$1,H$1)</f>
        <v>0</v>
      </c>
      <c r="I32" s="9">
        <f>[1]!AG_SMLK("0,2,SS5,LA,F=LSC,K=DbC,F=A,K=/LA/Ldg,F={P}1,T={P}2,K=/LA/AccCde,F={P}3,T={P}4,K=/LA/Prd,F={P}5,T={P}6,K=/LA/TC2,E=1,O=/LA/BseAmt,",'TB CS'!I32,$C32,$C32,$A$1,$A$2,I$1,I$1)</f>
        <v>0</v>
      </c>
      <c r="J32" s="9">
        <f>[1]!AG_SMLK("0,2,SS5,LA,F=LSC,K=DbC,F=A,K=/LA/Ldg,F={P}1,T={P}2,K=/LA/AccCde,F={P}3,T={P}4,K=/LA/Prd,F={P}5,T={P}6,K=/LA/TC2,E=1,O=/LA/BseAmt,",'TB CS'!J32,$C32,$C32,$A$1,$A$2,J$1,J$1)</f>
        <v>10321.95</v>
      </c>
      <c r="K32" s="9">
        <f>[1]!AG_SMLK("0,2,SS5,LA,F=LSC,K=DbC,F=A,K=/LA/Ldg,F={P}1,T={P}2,K=/LA/AccCde,F={P}3,T={P}4,K=/LA/Prd,F={P}5,T={P}6,K=/LA/TC2,E=1,O=/LA/BseAmt,",'TB CS'!K32,$C32,$C32,$A$1,$A$2,K$1,K$1)</f>
        <v>20643.9</v>
      </c>
      <c r="L32" s="9">
        <f>[1]!AG_SMLK("0,2,SS5,LA,F=LSC,K=DbC,F=A,K=/LA/Ldg,F={P}1,T={P}2,K=/LA/AccCde,F={P}3,T={P}4,K=/LA/Prd,F={P}5,T={P}6,K=/LA/TC2,E=1,O=/LA/BseAmt,",'TB CS'!L32,$C32,$C32,$A$1,$A$2,L$1,L$1)</f>
        <v>10321.23</v>
      </c>
      <c r="M32" s="9">
        <f>[1]!AG_SMLK("0,2,SS5,LA,F=LSC,K=DbC,F=A,K=/LA/Ldg,F={P}1,T={P}2,K=/LA/AccCde,F={P}3,T={P}4,K=/LA/Prd,F={P}5,T={P}6,K=/LA/TC2,E=1,O=/LA/BseAmt,",'TB CS'!M32,$C32,$C32,$A$1,$A$2,M$1,M$1)</f>
        <v>0</v>
      </c>
      <c r="N32" s="9">
        <f>[1]!AG_SMLK("0,2,SS5,LA,F=LSC,K=DbC,F=A,K=/LA/Ldg,F={P}1,T={P}2,K=/LA/AccCde,F={P}3,T={P}4,K=/LA/Prd,F={P}5,T={P}6,K=/LA/TC2,E=1,O=/LA/BseAmt,",'TB CS'!N32,$C32,$C32,$A$1,$A$2,N$1,N$1)</f>
        <v>0</v>
      </c>
      <c r="O32" s="9">
        <f>[1]!AG_SMLK("0,2,SS5,LA,F=LSC,K=DbC,F=A,K=/LA/Ldg,F={P}1,T={P}2,K=/LA/AccCde,F={P}3,T={P}4,K=/LA/Prd,F={P}5,T={P}6,K=/LA/TC2,E=1,O=/LA/BseAmt,",'TB CS'!O32,$C32,$C32,$A$1,$A$2,O$1,O$1)</f>
        <v>4612.44</v>
      </c>
      <c r="P32" s="9">
        <f>[1]!AG_SMLK("0,2,SS5,LA,F=LSC,K=DbC,F=A,K=/LA/Ldg,F={P}1,T={P}2,K=/LA/AccCde,F={P}3,T={P}4,K=/LA/Prd,F={P}5,T={P}6,K=/LA/TC2,E=1,O=/LA/BseAmt,",'TB CS'!P32,$C32,$C32,$A$1,$A$2,P$1,P$1)</f>
        <v>13904.61</v>
      </c>
      <c r="Q32" s="9">
        <f>[1]!AG_SMLK("0,2,SS5,LA,F=LSC,K=DbC,F=A,K=/LA/Ldg,F={P}1,T={P}2,K=/LA/AccCde,F={P}3,T={P}4,K=/LA/Prd,F={P}5,T={P}6,K=/LA/TC2,E=1,O=/LA/BseAmt,",'TB CS'!Q32,$C32,$C32,$A$1,$A$2,Q$1,Q$1)</f>
        <v>16955.73</v>
      </c>
      <c r="R32" s="9">
        <f>[1]!AG_SMLK("0,2,SS5,LA,F=LSC,K=DbC,F=A,K=/LA/Ldg,F={P}1,T={P}2,K=/LA/AccCde,F={P}3,T={P}4,K=/LA/Prd,F={P}5,T={P}6,K=/LA/TC2,E=1,O=/LA/BseAmt,",'TB CS'!R32,$C32,$C32,$A$1,$A$2,R$1,R$1)</f>
        <v>0</v>
      </c>
      <c r="S32" s="2"/>
      <c r="T32" s="2">
        <f>SUM(F32:S32)</f>
        <v>76759.86</v>
      </c>
      <c r="V32" s="2"/>
      <c r="W32" s="9">
        <f>[1]!AG_SMLK("0,2,SS5,LA,F=LSC,K=DbC,F=A,K=/LA/Ldg,F={P}1,T={P}2,K=/LA/AccCde,F={P}3,T={P}4,K=/LA/Prd,F={P}5,T={P}6,K=/LA/TC2,E=1,O=/LA/BseAmt,",'TB CS'!W32,$C32,$C32,$A$1,$A$2,W$1,W$1)</f>
        <v>0</v>
      </c>
      <c r="Y32" s="2">
        <f>SUM(T32:X32)</f>
        <v>76759.86</v>
      </c>
    </row>
    <row r="33" spans="3:25" ht="12.75">
      <c r="C33" s="6">
        <v>5127</v>
      </c>
      <c r="D33" s="1" t="s">
        <v>9</v>
      </c>
      <c r="F33" s="9">
        <f>[1]!AG_SMLK("0,2,SS5,LA,F=LSC,K=DbC,F=A,K=/LA/Ldg,F={P}1,T={P}2,K=/LA/AccCde,F={P}3,T={P}4,K=/LA/Prd,F={P}5,T={P}6,K=/LA/TC2,E=1,O=/LA/BseAmt,",'TB CS'!F33,$C33,$C33,$A$1,$A$2,F$1,F$1)</f>
        <v>0</v>
      </c>
      <c r="G33" s="9">
        <f>[1]!AG_SMLK("0,2,SS5,LA,F=LSC,K=DbC,F=A,K=/LA/Ldg,F={P}1,T={P}2,K=/LA/AccCde,F={P}3,T={P}4,K=/LA/Prd,F={P}5,T={P}6,K=/LA/TC2,E=1,O=/LA/BseAmt,",'TB CS'!G33,$C33,$C33,$A$1,$A$2,G$1,G$1)</f>
        <v>0</v>
      </c>
      <c r="H33" s="9">
        <f>[1]!AG_SMLK("0,2,SS5,LA,F=LSC,K=DbC,F=A,K=/LA/Ldg,F={P}1,T={P}2,K=/LA/AccCde,F={P}3,T={P}4,K=/LA/Prd,F={P}5,T={P}6,K=/LA/TC2,E=1,O=/LA/BseAmt,",'TB CS'!H33,$C33,$C33,$A$1,$A$2,H$1,H$1)</f>
        <v>0</v>
      </c>
      <c r="I33" s="9">
        <f>[1]!AG_SMLK("0,2,SS5,LA,F=LSC,K=DbC,F=A,K=/LA/Ldg,F={P}1,T={P}2,K=/LA/AccCde,F={P}3,T={P}4,K=/LA/Prd,F={P}5,T={P}6,K=/LA/TC2,E=1,O=/LA/BseAmt,",'TB CS'!I33,$C33,$C33,$A$1,$A$2,I$1,I$1)</f>
        <v>0</v>
      </c>
      <c r="J33" s="9">
        <f>[1]!AG_SMLK("0,2,SS5,LA,F=LSC,K=DbC,F=A,K=/LA/Ldg,F={P}1,T={P}2,K=/LA/AccCde,F={P}3,T={P}4,K=/LA/Prd,F={P}5,T={P}6,K=/LA/TC2,E=1,O=/LA/BseAmt,",'TB CS'!J33,$C33,$C33,$A$1,$A$2,J$1,J$1)</f>
        <v>0</v>
      </c>
      <c r="K33" s="9">
        <f>[1]!AG_SMLK("0,2,SS5,LA,F=LSC,K=DbC,F=A,K=/LA/Ldg,F={P}1,T={P}2,K=/LA/AccCde,F={P}3,T={P}4,K=/LA/Prd,F={P}5,T={P}6,K=/LA/TC2,E=1,O=/LA/BseAmt,",'TB CS'!K33,$C33,$C33,$A$1,$A$2,K$1,K$1)</f>
        <v>149.16</v>
      </c>
      <c r="L33" s="9">
        <f>[1]!AG_SMLK("0,2,SS5,LA,F=LSC,K=DbC,F=A,K=/LA/Ldg,F={P}1,T={P}2,K=/LA/AccCde,F={P}3,T={P}4,K=/LA/Prd,F={P}5,T={P}6,K=/LA/TC2,E=1,O=/LA/BseAmt,",'TB CS'!L33,$C33,$C33,$A$1,$A$2,L$1,L$1)</f>
        <v>0.06</v>
      </c>
      <c r="M33" s="9">
        <f>[1]!AG_SMLK("0,2,SS5,LA,F=LSC,K=DbC,F=A,K=/LA/Ldg,F={P}1,T={P}2,K=/LA/AccCde,F={P}3,T={P}4,K=/LA/Prd,F={P}5,T={P}6,K=/LA/TC2,E=1,O=/LA/BseAmt,",'TB CS'!M33,$C33,$C33,$A$1,$A$2,M$1,M$1)</f>
        <v>0</v>
      </c>
      <c r="N33" s="9">
        <f>[1]!AG_SMLK("0,2,SS5,LA,F=LSC,K=DbC,F=A,K=/LA/Ldg,F={P}1,T={P}2,K=/LA/AccCde,F={P}3,T={P}4,K=/LA/Prd,F={P}5,T={P}6,K=/LA/TC2,E=1,O=/LA/BseAmt,",'TB CS'!N33,$C33,$C33,$A$1,$A$2,N$1,N$1)</f>
        <v>0</v>
      </c>
      <c r="O33" s="9">
        <f>[1]!AG_SMLK("0,2,SS5,LA,F=LSC,K=DbC,F=A,K=/LA/Ldg,F={P}1,T={P}2,K=/LA/AccCde,F={P}3,T={P}4,K=/LA/Prd,F={P}5,T={P}6,K=/LA/TC2,E=1,O=/LA/BseAmt,",'TB CS'!O33,$C33,$C33,$A$1,$A$2,O$1,O$1)</f>
        <v>0</v>
      </c>
      <c r="P33" s="9">
        <f>[1]!AG_SMLK("0,2,SS5,LA,F=LSC,K=DbC,F=A,K=/LA/Ldg,F={P}1,T={P}2,K=/LA/AccCde,F={P}3,T={P}4,K=/LA/Prd,F={P}5,T={P}6,K=/LA/TC2,E=1,O=/LA/BseAmt,",'TB CS'!P33,$C33,$C33,$A$1,$A$2,P$1,P$1)</f>
        <v>0</v>
      </c>
      <c r="Q33" s="9">
        <f>[1]!AG_SMLK("0,2,SS5,LA,F=LSC,K=DbC,F=A,K=/LA/Ldg,F={P}1,T={P}2,K=/LA/AccCde,F={P}3,T={P}4,K=/LA/Prd,F={P}5,T={P}6,K=/LA/TC2,E=1,O=/LA/BseAmt,",'TB CS'!Q33,$C33,$C33,$A$1,$A$2,Q$1,Q$1)</f>
        <v>259.41</v>
      </c>
      <c r="R33" s="9">
        <f>[1]!AG_SMLK("0,2,SS5,LA,F=LSC,K=DbC,F=A,K=/LA/Ldg,F={P}1,T={P}2,K=/LA/AccCde,F={P}3,T={P}4,K=/LA/Prd,F={P}5,T={P}6,K=/LA/TC2,E=1,O=/LA/BseAmt,",'TB CS'!R33,$C33,$C33,$A$1,$A$2,R$1,R$1)</f>
        <v>0</v>
      </c>
      <c r="S33" s="2"/>
      <c r="T33" s="2">
        <f t="shared" si="2"/>
        <v>408.63</v>
      </c>
      <c r="V33" s="2"/>
      <c r="W33" s="9">
        <f>[1]!AG_SMLK("0,2,SS5,LA,F=LSC,K=DbC,F=A,K=/LA/Ldg,F={P}1,T={P}2,K=/LA/AccCde,F={P}3,T={P}4,K=/LA/Prd,F={P}5,T={P}6,K=/LA/TC2,E=1,O=/LA/BseAmt,",'TB CS'!W33,$C33,$C33,$A$1,$A$2,W$1,W$1)</f>
        <v>0</v>
      </c>
      <c r="Y33" s="2">
        <f t="shared" si="3"/>
        <v>408.63</v>
      </c>
    </row>
    <row r="34" spans="3:25" ht="12.75">
      <c r="C34" s="6">
        <v>5135</v>
      </c>
      <c r="D34" s="1" t="s">
        <v>11</v>
      </c>
      <c r="F34" s="9">
        <f>[1]!AG_SMLK("0,2,SS5,LA,F=LSC,K=DbC,F=A,K=/LA/Ldg,F={P}1,T={P}2,K=/LA/AccCde,F={P}3,T={P}4,K=/LA/Prd,F={P}5,T={P}6,K=/LA/TC2,E=1,O=/LA/BseAmt,",'TB CS'!F34,$C34,$C34,$A$1,$A$2,F$1,F$1)</f>
        <v>0</v>
      </c>
      <c r="G34" s="9">
        <f>[1]!AG_SMLK("0,2,SS5,LA,F=LSC,K=DbC,F=A,K=/LA/Ldg,F={P}1,T={P}2,K=/LA/AccCde,F={P}3,T={P}4,K=/LA/Prd,F={P}5,T={P}6,K=/LA/TC2,E=1,O=/LA/BseAmt,",'TB CS'!G34,$C34,$C34,$A$1,$A$2,G$1,G$1)</f>
        <v>27050.73</v>
      </c>
      <c r="H34" s="9">
        <f>[1]!AG_SMLK("0,2,SS5,LA,F=LSC,K=DbC,F=A,K=/LA/Ldg,F={P}1,T={P}2,K=/LA/AccCde,F={P}3,T={P}4,K=/LA/Prd,F={P}5,T={P}6,K=/LA/TC2,E=1,O=/LA/BseAmt,",'TB CS'!H34,$C34,$C34,$A$1,$A$2,H$1,H$1)</f>
        <v>51375.39</v>
      </c>
      <c r="I34" s="9">
        <f>[1]!AG_SMLK("0,2,SS5,LA,F=LSC,K=DbC,F=A,K=/LA/Ldg,F={P}1,T={P}2,K=/LA/AccCde,F={P}3,T={P}4,K=/LA/Prd,F={P}5,T={P}6,K=/LA/TC2,E=1,O=/LA/BseAmt,",'TB CS'!I34,$C34,$C34,$A$1,$A$2,I$1,I$1)</f>
        <v>40180.17</v>
      </c>
      <c r="J34" s="9">
        <f>[1]!AG_SMLK("0,2,SS5,LA,F=LSC,K=DbC,F=A,K=/LA/Ldg,F={P}1,T={P}2,K=/LA/AccCde,F={P}3,T={P}4,K=/LA/Prd,F={P}5,T={P}6,K=/LA/TC2,E=1,O=/LA/BseAmt,",'TB CS'!J34,$C34,$C34,$A$1,$A$2,J$1,J$1)</f>
        <v>35175.24</v>
      </c>
      <c r="K34" s="9">
        <f>[1]!AG_SMLK("0,2,SS5,LA,F=LSC,K=DbC,F=A,K=/LA/Ldg,F={P}1,T={P}2,K=/LA/AccCde,F={P}3,T={P}4,K=/LA/Prd,F={P}5,T={P}6,K=/LA/TC2,E=1,O=/LA/BseAmt,",'TB CS'!K34,$C34,$C34,$A$1,$A$2,K$1,K$1)</f>
        <v>6083.64</v>
      </c>
      <c r="L34" s="9">
        <f>[1]!AG_SMLK("0,2,SS5,LA,F=LSC,K=DbC,F=A,K=/LA/Ldg,F={P}1,T={P}2,K=/LA/AccCde,F={P}3,T={P}4,K=/LA/Prd,F={P}5,T={P}6,K=/LA/TC2,E=1,O=/LA/BseAmt,",'TB CS'!L34,$C34,$C34,$A$1,$A$2,L$1,L$1)</f>
        <v>49721.02</v>
      </c>
      <c r="M34" s="9">
        <f>[1]!AG_SMLK("0,2,SS5,LA,F=LSC,K=DbC,F=A,K=/LA/Ldg,F={P}1,T={P}2,K=/LA/AccCde,F={P}3,T={P}4,K=/LA/Prd,F={P}5,T={P}6,K=/LA/TC2,E=1,O=/LA/BseAmt,",'TB CS'!M34,$C34,$C34,$A$1,$A$2,M$1,M$1)</f>
        <v>79967.77</v>
      </c>
      <c r="N34" s="9">
        <f>[1]!AG_SMLK("0,2,SS5,LA,F=LSC,K=DbC,F=A,K=/LA/Ldg,F={P}1,T={P}2,K=/LA/AccCde,F={P}3,T={P}4,K=/LA/Prd,F={P}5,T={P}6,K=/LA/TC2,E=1,O=/LA/BseAmt,",'TB CS'!N34,$C34,$C34,$A$1,$A$2,N$1,N$1)</f>
        <v>0</v>
      </c>
      <c r="O34" s="9">
        <f>[1]!AG_SMLK("0,2,SS5,LA,F=LSC,K=DbC,F=A,K=/LA/Ldg,F={P}1,T={P}2,K=/LA/AccCde,F={P}3,T={P}4,K=/LA/Prd,F={P}5,T={P}6,K=/LA/TC2,E=1,O=/LA/BseAmt,",'TB CS'!O34,$C34,$C34,$A$1,$A$2,O$1,O$1)</f>
        <v>200729.46</v>
      </c>
      <c r="P34" s="9">
        <f>[1]!AG_SMLK("0,2,SS5,LA,F=LSC,K=DbC,F=A,K=/LA/Ldg,F={P}1,T={P}2,K=/LA/AccCde,F={P}3,T={P}4,K=/LA/Prd,F={P}5,T={P}6,K=/LA/TC2,E=1,O=/LA/BseAmt,",'TB CS'!P34,$C34,$C34,$A$1,$A$2,P$1,P$1)</f>
        <v>26713.08</v>
      </c>
      <c r="Q34" s="9">
        <f>[1]!AG_SMLK("0,2,SS5,LA,F=LSC,K=DbC,F=A,K=/LA/Ldg,F={P}1,T={P}2,K=/LA/AccCde,F={P}3,T={P}4,K=/LA/Prd,F={P}5,T={P}6,K=/LA/TC2,E=1,O=/LA/BseAmt,",'TB CS'!Q34,$C34,$C34,$A$1,$A$2,Q$1,Q$1)</f>
        <v>189265.06</v>
      </c>
      <c r="R34" s="9">
        <f>[1]!AG_SMLK("0,2,SS5,LA,F=LSC,K=DbC,F=A,K=/LA/Ldg,F={P}1,T={P}2,K=/LA/AccCde,F={P}3,T={P}4,K=/LA/Prd,F={P}5,T={P}6,K=/LA/TC2,E=1,O=/LA/BseAmt,",'TB CS'!R34,$C34,$C34,$A$1,$A$2,R$1,R$1)</f>
        <v>0</v>
      </c>
      <c r="S34" s="2"/>
      <c r="T34" s="2">
        <f>SUM(F34:S34)</f>
        <v>706261.56</v>
      </c>
      <c r="V34" s="2"/>
      <c r="W34" s="9">
        <f>[1]!AG_SMLK("0,2,SS5,LA,F=LSC,K=DbC,F=A,K=/LA/Ldg,F={P}1,T={P}2,K=/LA/AccCde,F={P}3,T={P}4,K=/LA/Prd,F={P}5,T={P}6,K=/LA/TC2,E=1,O=/LA/BseAmt,",'TB CS'!W34,$C34,$C34,$A$1,$A$2,W$1,W$1)</f>
        <v>150360.65</v>
      </c>
      <c r="Y34" s="2">
        <f>SUM(T34:X34)</f>
        <v>856622.2100000001</v>
      </c>
    </row>
    <row r="35" spans="3:25" ht="12.75">
      <c r="C35" s="6">
        <v>5137</v>
      </c>
      <c r="D35" s="1" t="s">
        <v>12</v>
      </c>
      <c r="F35" s="9">
        <f>[1]!AG_SMLK("0,2,SS5,LA,F=LSC,K=DbC,F=A,K=/LA/Ldg,F={P}1,T={P}2,K=/LA/AccCde,F={P}3,T={P}4,K=/LA/Prd,F={P}5,T={P}6,K=/LA/TC2,E=1,O=/LA/BseAmt,",'TB CS'!F35,$C35,$C35,$A$1,$A$2,F$1,F$1)</f>
        <v>0</v>
      </c>
      <c r="G35" s="9">
        <f>[1]!AG_SMLK("0,2,SS5,LA,F=LSC,K=DbC,F=A,K=/LA/Ldg,F={P}1,T={P}2,K=/LA/AccCde,F={P}3,T={P}4,K=/LA/Prd,F={P}5,T={P}6,K=/LA/TC2,E=1,O=/LA/BseAmt,",'TB CS'!G35,$C35,$C35,$A$1,$A$2,G$1,G$1)</f>
        <v>242.3</v>
      </c>
      <c r="H35" s="9">
        <f>[1]!AG_SMLK("0,2,SS5,LA,F=LSC,K=DbC,F=A,K=/LA/Ldg,F={P}1,T={P}2,K=/LA/AccCde,F={P}3,T={P}4,K=/LA/Prd,F={P}5,T={P}6,K=/LA/TC2,E=1,O=/LA/BseAmt,",'TB CS'!H35,$C35,$C35,$A$1,$A$2,H$1,H$1)</f>
        <v>900.72</v>
      </c>
      <c r="I35" s="9">
        <f>[1]!AG_SMLK("0,2,SS5,LA,F=LSC,K=DbC,F=A,K=/LA/Ldg,F={P}1,T={P}2,K=/LA/AccCde,F={P}3,T={P}4,K=/LA/Prd,F={P}5,T={P}6,K=/LA/TC2,E=1,O=/LA/BseAmt,",'TB CS'!I35,$C35,$C35,$A$1,$A$2,I$1,I$1)</f>
        <v>389.45</v>
      </c>
      <c r="J35" s="9">
        <f>[1]!AG_SMLK("0,2,SS5,LA,F=LSC,K=DbC,F=A,K=/LA/Ldg,F={P}1,T={P}2,K=/LA/AccCde,F={P}3,T={P}4,K=/LA/Prd,F={P}5,T={P}6,K=/LA/TC2,E=1,O=/LA/BseAmt,",'TB CS'!J35,$C35,$C35,$A$1,$A$2,J$1,J$1)</f>
        <v>593.99</v>
      </c>
      <c r="K35" s="9">
        <f>[1]!AG_SMLK("0,2,SS5,LA,F=LSC,K=DbC,F=A,K=/LA/Ldg,F={P}1,T={P}2,K=/LA/AccCde,F={P}3,T={P}4,K=/LA/Prd,F={P}5,T={P}6,K=/LA/TC2,E=1,O=/LA/BseAmt,",'TB CS'!K35,$C35,$C35,$A$1,$A$2,K$1,K$1)</f>
        <v>58.7</v>
      </c>
      <c r="L35" s="9">
        <f>[1]!AG_SMLK("0,2,SS5,LA,F=LSC,K=DbC,F=A,K=/LA/Ldg,F={P}1,T={P}2,K=/LA/AccCde,F={P}3,T={P}4,K=/LA/Prd,F={P}5,T={P}6,K=/LA/TC2,E=1,O=/LA/BseAmt,",'TB CS'!L35,$C35,$C35,$A$1,$A$2,L$1,L$1)</f>
        <v>892</v>
      </c>
      <c r="M35" s="9">
        <f>[1]!AG_SMLK("0,2,SS5,LA,F=LSC,K=DbC,F=A,K=/LA/Ldg,F={P}1,T={P}2,K=/LA/AccCde,F={P}3,T={P}4,K=/LA/Prd,F={P}5,T={P}6,K=/LA/TC2,E=1,O=/LA/BseAmt,",'TB CS'!M35,$C35,$C35,$A$1,$A$2,M$1,M$1)</f>
        <v>770.32</v>
      </c>
      <c r="N35" s="9">
        <f>[1]!AG_SMLK("0,2,SS5,LA,F=LSC,K=DbC,F=A,K=/LA/Ldg,F={P}1,T={P}2,K=/LA/AccCde,F={P}3,T={P}4,K=/LA/Prd,F={P}5,T={P}6,K=/LA/TC2,E=1,O=/LA/BseAmt,",'TB CS'!N35,$C35,$C35,$A$1,$A$2,N$1,N$1)</f>
        <v>0</v>
      </c>
      <c r="O35" s="9">
        <f>[1]!AG_SMLK("0,2,SS5,LA,F=LSC,K=DbC,F=A,K=/LA/Ldg,F={P}1,T={P}2,K=/LA/AccCde,F={P}3,T={P}4,K=/LA/Prd,F={P}5,T={P}6,K=/LA/TC2,E=1,O=/LA/BseAmt,",'TB CS'!O35,$C35,$C35,$A$1,$A$2,O$1,O$1)</f>
        <v>3099.5</v>
      </c>
      <c r="P35" s="9">
        <f>[1]!AG_SMLK("0,2,SS5,LA,F=LSC,K=DbC,F=A,K=/LA/Ldg,F={P}1,T={P}2,K=/LA/AccCde,F={P}3,T={P}4,K=/LA/Prd,F={P}5,T={P}6,K=/LA/TC2,E=1,O=/LA/BseAmt,",'TB CS'!P35,$C35,$C35,$A$1,$A$2,P$1,P$1)</f>
        <v>753.72</v>
      </c>
      <c r="Q35" s="9">
        <f>[1]!AG_SMLK("0,2,SS5,LA,F=LSC,K=DbC,F=A,K=/LA/Ldg,F={P}1,T={P}2,K=/LA/AccCde,F={P}3,T={P}4,K=/LA/Prd,F={P}5,T={P}6,K=/LA/TC2,E=1,O=/LA/BseAmt,",'TB CS'!Q35,$C35,$C35,$A$1,$A$2,Q$1,Q$1)</f>
        <v>2351.74</v>
      </c>
      <c r="R35" s="9">
        <f>[1]!AG_SMLK("0,2,SS5,LA,F=LSC,K=DbC,F=A,K=/LA/Ldg,F={P}1,T={P}2,K=/LA/AccCde,F={P}3,T={P}4,K=/LA/Prd,F={P}5,T={P}6,K=/LA/TC2,E=1,O=/LA/BseAmt,",'TB CS'!R35,$C35,$C35,$A$1,$A$2,R$1,R$1)</f>
        <v>0</v>
      </c>
      <c r="S35" s="2"/>
      <c r="T35" s="2">
        <f t="shared" si="2"/>
        <v>10052.439999999999</v>
      </c>
      <c r="V35" s="2"/>
      <c r="W35" s="9">
        <f>[1]!AG_SMLK("0,2,SS5,LA,F=LSC,K=DbC,F=A,K=/LA/Ldg,F={P}1,T={P}2,K=/LA/AccCde,F={P}3,T={P}4,K=/LA/Prd,F={P}5,T={P}6,K=/LA/TC2,E=1,O=/LA/BseAmt,",'TB CS'!W35,$C35,$C35,$A$1,$A$2,W$1,W$1)</f>
        <v>1633.54</v>
      </c>
      <c r="Y35" s="2">
        <f t="shared" si="3"/>
        <v>11685.98</v>
      </c>
    </row>
    <row r="36" spans="3:25" ht="12.75">
      <c r="C36" s="6">
        <v>5142</v>
      </c>
      <c r="D36" s="1" t="s">
        <v>13</v>
      </c>
      <c r="F36" s="9">
        <f>[1]!AG_SMLK("0,2,SS5,LA,F=LSC,K=DbC,F=A,K=/LA/Ldg,F={P}1,T={P}2,K=/LA/AccCde,F={P}3,T={P}4,K=/LA/Prd,F={P}5,T={P}6,K=/LA/TC2,E=1,O=/LA/BseAmt,",'TB CS'!F36,$C36,$C36,$A$1,$A$2,F$1,F$1)</f>
        <v>0</v>
      </c>
      <c r="G36" s="9">
        <f>[1]!AG_SMLK("0,2,SS5,LA,F=LSC,K=DbC,F=A,K=/LA/Ldg,F={P}1,T={P}2,K=/LA/AccCde,F={P}3,T={P}4,K=/LA/Prd,F={P}5,T={P}6,K=/LA/TC2,E=1,O=/LA/BseAmt,",'TB CS'!G36,$C36,$C36,$A$1,$A$2,G$1,G$1)</f>
        <v>1973.17</v>
      </c>
      <c r="H36" s="9">
        <f>[1]!AG_SMLK("0,2,SS5,LA,F=LSC,K=DbC,F=A,K=/LA/Ldg,F={P}1,T={P}2,K=/LA/AccCde,F={P}3,T={P}4,K=/LA/Prd,F={P}5,T={P}6,K=/LA/TC2,E=1,O=/LA/BseAmt,",'TB CS'!H36,$C36,$C36,$A$1,$A$2,H$1,H$1)</f>
        <v>5880.74</v>
      </c>
      <c r="I36" s="9">
        <f>[1]!AG_SMLK("0,2,SS5,LA,F=LSC,K=DbC,F=A,K=/LA/Ldg,F={P}1,T={P}2,K=/LA/AccCde,F={P}3,T={P}4,K=/LA/Prd,F={P}5,T={P}6,K=/LA/TC2,E=1,O=/LA/BseAmt,",'TB CS'!I36,$C36,$C36,$A$1,$A$2,I$1,I$1)</f>
        <v>4867.53</v>
      </c>
      <c r="J36" s="9">
        <f>[1]!AG_SMLK("0,2,SS5,LA,F=LSC,K=DbC,F=A,K=/LA/Ldg,F={P}1,T={P}2,K=/LA/AccCde,F={P}3,T={P}4,K=/LA/Prd,F={P}5,T={P}6,K=/LA/TC2,E=1,O=/LA/BseAmt,",'TB CS'!J36,$C36,$C36,$A$1,$A$2,J$1,J$1)</f>
        <v>3762.78</v>
      </c>
      <c r="K36" s="9">
        <f>[1]!AG_SMLK("0,2,SS5,LA,F=LSC,K=DbC,F=A,K=/LA/Ldg,F={P}1,T={P}2,K=/LA/AccCde,F={P}3,T={P}4,K=/LA/Prd,F={P}5,T={P}6,K=/LA/TC2,E=1,O=/LA/BseAmt,",'TB CS'!K36,$C36,$C36,$A$1,$A$2,K$1,K$1)</f>
        <v>1317.75</v>
      </c>
      <c r="L36" s="9">
        <f>[1]!AG_SMLK("0,2,SS5,LA,F=LSC,K=DbC,F=A,K=/LA/Ldg,F={P}1,T={P}2,K=/LA/AccCde,F={P}3,T={P}4,K=/LA/Prd,F={P}5,T={P}6,K=/LA/TC2,E=1,O=/LA/BseAmt,",'TB CS'!L36,$C36,$C36,$A$1,$A$2,L$1,L$1)</f>
        <v>4105.77</v>
      </c>
      <c r="M36" s="9">
        <f>[1]!AG_SMLK("0,2,SS5,LA,F=LSC,K=DbC,F=A,K=/LA/Ldg,F={P}1,T={P}2,K=/LA/AccCde,F={P}3,T={P}4,K=/LA/Prd,F={P}5,T={P}6,K=/LA/TC2,E=1,O=/LA/BseAmt,",'TB CS'!M36,$C36,$C36,$A$1,$A$2,M$1,M$1)</f>
        <v>6408.95</v>
      </c>
      <c r="N36" s="9">
        <f>[1]!AG_SMLK("0,2,SS5,LA,F=LSC,K=DbC,F=A,K=/LA/Ldg,F={P}1,T={P}2,K=/LA/AccCde,F={P}3,T={P}4,K=/LA/Prd,F={P}5,T={P}6,K=/LA/TC2,E=1,O=/LA/BseAmt,",'TB CS'!N36,$C36,$C36,$A$1,$A$2,N$1,N$1)</f>
        <v>0</v>
      </c>
      <c r="O36" s="9">
        <f>[1]!AG_SMLK("0,2,SS5,LA,F=LSC,K=DbC,F=A,K=/LA/Ldg,F={P}1,T={P}2,K=/LA/AccCde,F={P}3,T={P}4,K=/LA/Prd,F={P}5,T={P}6,K=/LA/TC2,E=1,O=/LA/BseAmt,",'TB CS'!O36,$C36,$C36,$A$1,$A$2,O$1,O$1)</f>
        <v>20400.24</v>
      </c>
      <c r="P36" s="9">
        <f>[1]!AG_SMLK("0,2,SS5,LA,F=LSC,K=DbC,F=A,K=/LA/Ldg,F={P}1,T={P}2,K=/LA/AccCde,F={P}3,T={P}4,K=/LA/Prd,F={P}5,T={P}6,K=/LA/TC2,E=1,O=/LA/BseAmt,",'TB CS'!P36,$C36,$C36,$A$1,$A$2,P$1,P$1)</f>
        <v>5196.33</v>
      </c>
      <c r="Q36" s="9">
        <f>[1]!AG_SMLK("0,2,SS5,LA,F=LSC,K=DbC,F=A,K=/LA/Ldg,F={P}1,T={P}2,K=/LA/AccCde,F={P}3,T={P}4,K=/LA/Prd,F={P}5,T={P}6,K=/LA/TC2,E=1,O=/LA/BseAmt,",'TB CS'!Q36,$C36,$C36,$A$1,$A$2,Q$1,Q$1)</f>
        <v>20689.01</v>
      </c>
      <c r="R36" s="9">
        <f>[1]!AG_SMLK("0,2,SS5,LA,F=LSC,K=DbC,F=A,K=/LA/Ldg,F={P}1,T={P}2,K=/LA/AccCde,F={P}3,T={P}4,K=/LA/Prd,F={P}5,T={P}6,K=/LA/TC2,E=1,O=/LA/BseAmt,",'TB CS'!R36,$C36,$C36,$A$1,$A$2,R$1,R$1)</f>
        <v>0</v>
      </c>
      <c r="S36" s="2"/>
      <c r="T36" s="2">
        <f t="shared" si="2"/>
        <v>74602.27</v>
      </c>
      <c r="V36" s="2"/>
      <c r="W36" s="9">
        <f>[1]!AG_SMLK("0,2,SS5,LA,F=LSC,K=DbC,F=A,K=/LA/Ldg,F={P}1,T={P}2,K=/LA/AccCde,F={P}3,T={P}4,K=/LA/Prd,F={P}5,T={P}6,K=/LA/TC2,E=1,O=/LA/BseAmt,",'TB CS'!W36,$C36,$C36,$A$1,$A$2,W$1,W$1)</f>
        <v>23120.21</v>
      </c>
      <c r="Y36" s="2">
        <f t="shared" si="3"/>
        <v>97722.48000000001</v>
      </c>
    </row>
    <row r="37" spans="3:25" ht="12.75">
      <c r="C37" s="6">
        <v>5143</v>
      </c>
      <c r="D37" s="1" t="s">
        <v>14</v>
      </c>
      <c r="F37" s="9">
        <f>[1]!AG_SMLK("0,2,SS5,LA,F=LSC,K=DbC,F=A,K=/LA/Ldg,F={P}1,T={P}2,K=/LA/AccCde,F={P}3,T={P}4,K=/LA/Prd,F={P}5,T={P}6,K=/LA/TC2,E=1,O=/LA/BseAmt,",'TB CS'!F37,$C37,$C37,$A$1,$A$2,F$1,F$1)</f>
        <v>0</v>
      </c>
      <c r="G37" s="9">
        <f>[1]!AG_SMLK("0,2,SS5,LA,F=LSC,K=DbC,F=A,K=/LA/Ldg,F={P}1,T={P}2,K=/LA/AccCde,F={P}3,T={P}4,K=/LA/Prd,F={P}5,T={P}6,K=/LA/TC2,E=1,O=/LA/BseAmt,",'TB CS'!G37,$C37,$C37,$A$1,$A$2,G$1,G$1)</f>
        <v>2847.31</v>
      </c>
      <c r="H37" s="9">
        <f>[1]!AG_SMLK("0,2,SS5,LA,F=LSC,K=DbC,F=A,K=/LA/Ldg,F={P}1,T={P}2,K=/LA/AccCde,F={P}3,T={P}4,K=/LA/Prd,F={P}5,T={P}6,K=/LA/TC2,E=1,O=/LA/BseAmt,",'TB CS'!H37,$C37,$C37,$A$1,$A$2,H$1,H$1)</f>
        <v>7586.73</v>
      </c>
      <c r="I37" s="9">
        <f>[1]!AG_SMLK("0,2,SS5,LA,F=LSC,K=DbC,F=A,K=/LA/Ldg,F={P}1,T={P}2,K=/LA/AccCde,F={P}3,T={P}4,K=/LA/Prd,F={P}5,T={P}6,K=/LA/TC2,E=1,O=/LA/BseAmt,",'TB CS'!I37,$C37,$C37,$A$1,$A$2,I$1,I$1)</f>
        <v>5359.32</v>
      </c>
      <c r="J37" s="9">
        <f>[1]!AG_SMLK("0,2,SS5,LA,F=LSC,K=DbC,F=A,K=/LA/Ldg,F={P}1,T={P}2,K=/LA/AccCde,F={P}3,T={P}4,K=/LA/Prd,F={P}5,T={P}6,K=/LA/TC2,E=1,O=/LA/BseAmt,",'TB CS'!J37,$C37,$C37,$A$1,$A$2,J$1,J$1)</f>
        <v>7093.94</v>
      </c>
      <c r="K37" s="9">
        <f>[1]!AG_SMLK("0,2,SS5,LA,F=LSC,K=DbC,F=A,K=/LA/Ldg,F={P}1,T={P}2,K=/LA/AccCde,F={P}3,T={P}4,K=/LA/Prd,F={P}5,T={P}6,K=/LA/TC2,E=1,O=/LA/BseAmt,",'TB CS'!K37,$C37,$C37,$A$1,$A$2,K$1,K$1)</f>
        <v>3138.93</v>
      </c>
      <c r="L37" s="9">
        <f>[1]!AG_SMLK("0,2,SS5,LA,F=LSC,K=DbC,F=A,K=/LA/Ldg,F={P}1,T={P}2,K=/LA/AccCde,F={P}3,T={P}4,K=/LA/Prd,F={P}5,T={P}6,K=/LA/TC2,E=1,O=/LA/BseAmt,",'TB CS'!L37,$C37,$C37,$A$1,$A$2,L$1,L$1)</f>
        <v>7123.74</v>
      </c>
      <c r="M37" s="9">
        <f>[1]!AG_SMLK("0,2,SS5,LA,F=LSC,K=DbC,F=A,K=/LA/Ldg,F={P}1,T={P}2,K=/LA/AccCde,F={P}3,T={P}4,K=/LA/Prd,F={P}5,T={P}6,K=/LA/TC2,E=1,O=/LA/BseAmt,",'TB CS'!M37,$C37,$C37,$A$1,$A$2,M$1,M$1)</f>
        <v>9594.11</v>
      </c>
      <c r="N37" s="9">
        <f>[1]!AG_SMLK("0,2,SS5,LA,F=LSC,K=DbC,F=A,K=/LA/Ldg,F={P}1,T={P}2,K=/LA/AccCde,F={P}3,T={P}4,K=/LA/Prd,F={P}5,T={P}6,K=/LA/TC2,E=1,O=/LA/BseAmt,",'TB CS'!N37,$C37,$C37,$A$1,$A$2,N$1,N$1)</f>
        <v>0</v>
      </c>
      <c r="O37" s="9">
        <f>[1]!AG_SMLK("0,2,SS5,LA,F=LSC,K=DbC,F=A,K=/LA/Ldg,F={P}1,T={P}2,K=/LA/AccCde,F={P}3,T={P}4,K=/LA/Prd,F={P}5,T={P}6,K=/LA/TC2,E=1,O=/LA/BseAmt,",'TB CS'!O37,$C37,$C37,$A$1,$A$2,O$1,O$1)</f>
        <v>25332.36</v>
      </c>
      <c r="P37" s="9">
        <f>[1]!AG_SMLK("0,2,SS5,LA,F=LSC,K=DbC,F=A,K=/LA/Ldg,F={P}1,T={P}2,K=/LA/AccCde,F={P}3,T={P}4,K=/LA/Prd,F={P}5,T={P}6,K=/LA/TC2,E=1,O=/LA/BseAmt,",'TB CS'!P37,$C37,$C37,$A$1,$A$2,P$1,P$1)</f>
        <v>6277.86</v>
      </c>
      <c r="Q37" s="9">
        <f>[1]!AG_SMLK("0,2,SS5,LA,F=LSC,K=DbC,F=A,K=/LA/Ldg,F={P}1,T={P}2,K=/LA/AccCde,F={P}3,T={P}4,K=/LA/Prd,F={P}5,T={P}6,K=/LA/TC2,E=1,O=/LA/BseAmt,",'TB CS'!Q37,$C37,$C37,$A$1,$A$2,Q$1,Q$1)</f>
        <v>25346.81</v>
      </c>
      <c r="R37" s="9">
        <f>[1]!AG_SMLK("0,2,SS5,LA,F=LSC,K=DbC,F=A,K=/LA/Ldg,F={P}1,T={P}2,K=/LA/AccCde,F={P}3,T={P}4,K=/LA/Prd,F={P}5,T={P}6,K=/LA/TC2,E=1,O=/LA/BseAmt,",'TB CS'!R37,$C37,$C37,$A$1,$A$2,R$1,R$1)</f>
        <v>0</v>
      </c>
      <c r="S37" s="2"/>
      <c r="T37" s="2">
        <f t="shared" si="2"/>
        <v>99701.11</v>
      </c>
      <c r="V37" s="2"/>
      <c r="W37" s="9">
        <f>[1]!AG_SMLK("0,2,SS5,LA,F=LSC,K=DbC,F=A,K=/LA/Ldg,F={P}1,T={P}2,K=/LA/AccCde,F={P}3,T={P}4,K=/LA/Prd,F={P}5,T={P}6,K=/LA/TC2,E=1,O=/LA/BseAmt,",'TB CS'!W37,$C37,$C37,$A$1,$A$2,W$1,W$1)</f>
        <v>32565.7</v>
      </c>
      <c r="Y37" s="2">
        <f t="shared" si="3"/>
        <v>132266.81</v>
      </c>
    </row>
    <row r="38" spans="3:25" ht="12.75">
      <c r="C38" s="6">
        <v>5144</v>
      </c>
      <c r="D38" s="1" t="s">
        <v>15</v>
      </c>
      <c r="F38" s="9">
        <f>[1]!AG_SMLK("0,2,SS5,LA,F=LSC,K=DbC,F=A,K=/LA/Ldg,F={P}1,T={P}2,K=/LA/AccCde,F={P}3,T={P}4,K=/LA/Prd,F={P}5,T={P}6,K=/LA/TC2,E=1,O=/LA/BseAmt,",'TB CS'!F38,$C38,$C38,$A$1,$A$2,F$1,F$1)</f>
        <v>0</v>
      </c>
      <c r="G38" s="9">
        <f>[1]!AG_SMLK("0,2,SS5,LA,F=LSC,K=DbC,F=A,K=/LA/Ldg,F={P}1,T={P}2,K=/LA/AccCde,F={P}3,T={P}4,K=/LA/Prd,F={P}5,T={P}6,K=/LA/TC2,E=1,O=/LA/BseAmt,",'TB CS'!G38,$C38,$C38,$A$1,$A$2,G$1,G$1)</f>
        <v>623.37</v>
      </c>
      <c r="H38" s="9">
        <f>[1]!AG_SMLK("0,2,SS5,LA,F=LSC,K=DbC,F=A,K=/LA/Ldg,F={P}1,T={P}2,K=/LA/AccCde,F={P}3,T={P}4,K=/LA/Prd,F={P}5,T={P}6,K=/LA/TC2,E=1,O=/LA/BseAmt,",'TB CS'!H38,$C38,$C38,$A$1,$A$2,H$1,H$1)</f>
        <v>1195.37</v>
      </c>
      <c r="I38" s="9">
        <f>[1]!AG_SMLK("0,2,SS5,LA,F=LSC,K=DbC,F=A,K=/LA/Ldg,F={P}1,T={P}2,K=/LA/AccCde,F={P}3,T={P}4,K=/LA/Prd,F={P}5,T={P}6,K=/LA/TC2,E=1,O=/LA/BseAmt,",'TB CS'!I38,$C38,$C38,$A$1,$A$2,I$1,I$1)</f>
        <v>973.02</v>
      </c>
      <c r="J38" s="9">
        <f>[1]!AG_SMLK("0,2,SS5,LA,F=LSC,K=DbC,F=A,K=/LA/Ldg,F={P}1,T={P}2,K=/LA/AccCde,F={P}3,T={P}4,K=/LA/Prd,F={P}5,T={P}6,K=/LA/TC2,E=1,O=/LA/BseAmt,",'TB CS'!J38,$C38,$C38,$A$1,$A$2,J$1,J$1)</f>
        <v>972.01</v>
      </c>
      <c r="K38" s="9">
        <f>[1]!AG_SMLK("0,2,SS5,LA,F=LSC,K=DbC,F=A,K=/LA/Ldg,F={P}1,T={P}2,K=/LA/AccCde,F={P}3,T={P}4,K=/LA/Prd,F={P}5,T={P}6,K=/LA/TC2,E=1,O=/LA/BseAmt,",'TB CS'!K38,$C38,$C38,$A$1,$A$2,K$1,K$1)</f>
        <v>485.98</v>
      </c>
      <c r="L38" s="9">
        <f>[1]!AG_SMLK("0,2,SS5,LA,F=LSC,K=DbC,F=A,K=/LA/Ldg,F={P}1,T={P}2,K=/LA/AccCde,F={P}3,T={P}4,K=/LA/Prd,F={P}5,T={P}6,K=/LA/TC2,E=1,O=/LA/BseAmt,",'TB CS'!L38,$C38,$C38,$A$1,$A$2,L$1,L$1)</f>
        <v>972.25</v>
      </c>
      <c r="M38" s="9">
        <f>[1]!AG_SMLK("0,2,SS5,LA,F=LSC,K=DbC,F=A,K=/LA/Ldg,F={P}1,T={P}2,K=/LA/AccCde,F={P}3,T={P}4,K=/LA/Prd,F={P}5,T={P}6,K=/LA/TC2,E=1,O=/LA/BseAmt,",'TB CS'!M38,$C38,$C38,$A$1,$A$2,M$1,M$1)</f>
        <v>1528.39</v>
      </c>
      <c r="N38" s="9">
        <f>[1]!AG_SMLK("0,2,SS5,LA,F=LSC,K=DbC,F=A,K=/LA/Ldg,F={P}1,T={P}2,K=/LA/AccCde,F={P}3,T={P}4,K=/LA/Prd,F={P}5,T={P}6,K=/LA/TC2,E=1,O=/LA/BseAmt,",'TB CS'!N38,$C38,$C38,$A$1,$A$2,N$1,N$1)</f>
        <v>0</v>
      </c>
      <c r="O38" s="9">
        <f>[1]!AG_SMLK("0,2,SS5,LA,F=LSC,K=DbC,F=A,K=/LA/Ldg,F={P}1,T={P}2,K=/LA/AccCde,F={P}3,T={P}4,K=/LA/Prd,F={P}5,T={P}6,K=/LA/TC2,E=1,O=/LA/BseAmt,",'TB CS'!O38,$C38,$C38,$A$1,$A$2,O$1,O$1)</f>
        <v>7160.04</v>
      </c>
      <c r="P38" s="9">
        <f>[1]!AG_SMLK("0,2,SS5,LA,F=LSC,K=DbC,F=A,K=/LA/Ldg,F={P}1,T={P}2,K=/LA/AccCde,F={P}3,T={P}4,K=/LA/Prd,F={P}5,T={P}6,K=/LA/TC2,E=1,O=/LA/BseAmt,",'TB CS'!P38,$C38,$C38,$A$1,$A$2,P$1,P$1)</f>
        <v>971.99</v>
      </c>
      <c r="Q38" s="9">
        <f>[1]!AG_SMLK("0,2,SS5,LA,F=LSC,K=DbC,F=A,K=/LA/Ldg,F={P}1,T={P}2,K=/LA/AccCde,F={P}3,T={P}4,K=/LA/Prd,F={P}5,T={P}6,K=/LA/TC2,E=1,O=/LA/BseAmt,",'TB CS'!Q38,$C38,$C38,$A$1,$A$2,Q$1,Q$1)</f>
        <v>5831.95</v>
      </c>
      <c r="R38" s="9">
        <f>[1]!AG_SMLK("0,2,SS5,LA,F=LSC,K=DbC,F=A,K=/LA/Ldg,F={P}1,T={P}2,K=/LA/AccCde,F={P}3,T={P}4,K=/LA/Prd,F={P}5,T={P}6,K=/LA/TC2,E=1,O=/LA/BseAmt,",'TB CS'!R38,$C38,$C38,$A$1,$A$2,R$1,R$1)</f>
        <v>0</v>
      </c>
      <c r="S38" s="2"/>
      <c r="T38" s="2">
        <f t="shared" si="2"/>
        <v>20714.37</v>
      </c>
      <c r="V38" s="2"/>
      <c r="W38" s="9">
        <f>[1]!AG_SMLK("0,2,SS5,LA,F=LSC,K=DbC,F=A,K=/LA/Ldg,F={P}1,T={P}2,K=/LA/AccCde,F={P}3,T={P}4,K=/LA/Prd,F={P}5,T={P}6,K=/LA/TC2,E=1,O=/LA/BseAmt,",'TB CS'!W38,$C38,$C38,$A$1,$A$2,W$1,W$1)</f>
        <v>4651.84</v>
      </c>
      <c r="Y38" s="2">
        <f t="shared" si="3"/>
        <v>25366.21</v>
      </c>
    </row>
    <row r="39" spans="3:25" ht="12.75">
      <c r="C39" s="6">
        <v>5145</v>
      </c>
      <c r="D39" s="1" t="s">
        <v>16</v>
      </c>
      <c r="F39" s="9">
        <f>[1]!AG_SMLK("0,2,SS5,LA,F=LSC,K=DbC,F=A,K=/LA/Ldg,F={P}1,T={P}2,K=/LA/AccCde,F={P}3,T={P}4,K=/LA/Prd,F={P}5,T={P}6,K=/LA/TC2,E=1,O=/LA/BseAmt,",'TB CS'!F39,$C39,$C39,$A$1,$A$2,F$1,F$1)</f>
        <v>0</v>
      </c>
      <c r="G39" s="9">
        <f>[1]!AG_SMLK("0,2,SS5,LA,F=LSC,K=DbC,F=A,K=/LA/Ldg,F={P}1,T={P}2,K=/LA/AccCde,F={P}3,T={P}4,K=/LA/Prd,F={P}5,T={P}6,K=/LA/TC2,E=1,O=/LA/BseAmt,",'TB CS'!G39,$C39,$C39,$A$1,$A$2,G$1,G$1)</f>
        <v>8365.14</v>
      </c>
      <c r="H39" s="9">
        <f>[1]!AG_SMLK("0,2,SS5,LA,F=LSC,K=DbC,F=A,K=/LA/Ldg,F={P}1,T={P}2,K=/LA/AccCde,F={P}3,T={P}4,K=/LA/Prd,F={P}5,T={P}6,K=/LA/TC2,E=1,O=/LA/BseAmt,",'TB CS'!H39,$C39,$C39,$A$1,$A$2,H$1,H$1)</f>
        <v>273.37</v>
      </c>
      <c r="I39" s="9">
        <f>[1]!AG_SMLK("0,2,SS5,LA,F=LSC,K=DbC,F=A,K=/LA/Ldg,F={P}1,T={P}2,K=/LA/AccCde,F={P}3,T={P}4,K=/LA/Prd,F={P}5,T={P}6,K=/LA/TC2,E=1,O=/LA/BseAmt,",'TB CS'!I39,$C39,$C39,$A$1,$A$2,I$1,I$1)</f>
        <v>159.04</v>
      </c>
      <c r="J39" s="9">
        <f>[1]!AG_SMLK("0,2,SS5,LA,F=LSC,K=DbC,F=A,K=/LA/Ldg,F={P}1,T={P}2,K=/LA/AccCde,F={P}3,T={P}4,K=/LA/Prd,F={P}5,T={P}6,K=/LA/TC2,E=1,O=/LA/BseAmt,",'TB CS'!J39,$C39,$C39,$A$1,$A$2,J$1,J$1)</f>
        <v>2535.08</v>
      </c>
      <c r="K39" s="9">
        <f>[1]!AG_SMLK("0,2,SS5,LA,F=LSC,K=DbC,F=A,K=/LA/Ldg,F={P}1,T={P}2,K=/LA/AccCde,F={P}3,T={P}4,K=/LA/Prd,F={P}5,T={P}6,K=/LA/TC2,E=1,O=/LA/BseAmt,",'TB CS'!K39,$C39,$C39,$A$1,$A$2,K$1,K$1)</f>
        <v>-371.39</v>
      </c>
      <c r="L39" s="9">
        <f>[1]!AG_SMLK("0,2,SS5,LA,F=LSC,K=DbC,F=A,K=/LA/Ldg,F={P}1,T={P}2,K=/LA/AccCde,F={P}3,T={P}4,K=/LA/Prd,F={P}5,T={P}6,K=/LA/TC2,E=1,O=/LA/BseAmt,",'TB CS'!L39,$C39,$C39,$A$1,$A$2,L$1,L$1)</f>
        <v>-943.33</v>
      </c>
      <c r="M39" s="9">
        <f>[1]!AG_SMLK("0,2,SS5,LA,F=LSC,K=DbC,F=A,K=/LA/Ldg,F={P}1,T={P}2,K=/LA/AccCde,F={P}3,T={P}4,K=/LA/Prd,F={P}5,T={P}6,K=/LA/TC2,E=1,O=/LA/BseAmt,",'TB CS'!M39,$C39,$C39,$A$1,$A$2,M$1,M$1)</f>
        <v>2176.39</v>
      </c>
      <c r="N39" s="9">
        <f>[1]!AG_SMLK("0,2,SS5,LA,F=LSC,K=DbC,F=A,K=/LA/Ldg,F={P}1,T={P}2,K=/LA/AccCde,F={P}3,T={P}4,K=/LA/Prd,F={P}5,T={P}6,K=/LA/TC2,E=1,O=/LA/BseAmt,",'TB CS'!N39,$C39,$C39,$A$1,$A$2,N$1,N$1)</f>
        <v>0</v>
      </c>
      <c r="O39" s="9">
        <f>[1]!AG_SMLK("0,2,SS5,LA,F=LSC,K=DbC,F=A,K=/LA/Ldg,F={P}1,T={P}2,K=/LA/AccCde,F={P}3,T={P}4,K=/LA/Prd,F={P}5,T={P}6,K=/LA/TC2,E=1,O=/LA/BseAmt,",'TB CS'!O39,$C39,$C39,$A$1,$A$2,O$1,O$1)</f>
        <v>18210.55</v>
      </c>
      <c r="P39" s="9">
        <f>[1]!AG_SMLK("0,2,SS5,LA,F=LSC,K=DbC,F=A,K=/LA/Ldg,F={P}1,T={P}2,K=/LA/AccCde,F={P}3,T={P}4,K=/LA/Prd,F={P}5,T={P}6,K=/LA/TC2,E=1,O=/LA/BseAmt,",'TB CS'!P39,$C39,$C39,$A$1,$A$2,P$1,P$1)</f>
        <v>1401.86</v>
      </c>
      <c r="Q39" s="9">
        <f>[1]!AG_SMLK("0,2,SS5,LA,F=LSC,K=DbC,F=A,K=/LA/Ldg,F={P}1,T={P}2,K=/LA/AccCde,F={P}3,T={P}4,K=/LA/Prd,F={P}5,T={P}6,K=/LA/TC2,E=1,O=/LA/BseAmt,",'TB CS'!Q39,$C39,$C39,$A$1,$A$2,Q$1,Q$1)</f>
        <v>70127.54</v>
      </c>
      <c r="R39" s="9">
        <f>[1]!AG_SMLK("0,2,SS5,LA,F=LSC,K=DbC,F=A,K=/LA/Ldg,F={P}1,T={P}2,K=/LA/AccCde,F={P}3,T={P}4,K=/LA/Prd,F={P}5,T={P}6,K=/LA/TC2,E=1,O=/LA/BseAmt,",'TB CS'!R39,$C39,$C39,$A$1,$A$2,R$1,R$1)</f>
        <v>0</v>
      </c>
      <c r="S39" s="2"/>
      <c r="T39" s="2">
        <f t="shared" si="2"/>
        <v>101934.25</v>
      </c>
      <c r="V39" s="2"/>
      <c r="W39" s="9">
        <f>[1]!AG_SMLK("0,2,SS5,LA,F=LSC,K=DbC,F=A,K=/LA/Ldg,F={P}1,T={P}2,K=/LA/AccCde,F={P}3,T={P}4,K=/LA/Prd,F={P}5,T={P}6,K=/LA/TC2,E=1,O=/LA/BseAmt,",'TB CS'!W39,$C39,$C39,$A$1,$A$2,W$1,W$1)</f>
        <v>-8244.88</v>
      </c>
      <c r="Y39" s="2">
        <f t="shared" si="3"/>
        <v>93689.37</v>
      </c>
    </row>
    <row r="40" spans="3:25" ht="12.75">
      <c r="C40" s="6">
        <v>5146</v>
      </c>
      <c r="D40" s="1" t="s">
        <v>17</v>
      </c>
      <c r="F40" s="9">
        <f>[1]!AG_SMLK("0,2,SS5,LA,F=LSC,K=DbC,F=A,K=/LA/Ldg,F={P}1,T={P}2,K=/LA/AccCde,F={P}3,T={P}4,K=/LA/Prd,F={P}5,T={P}6,K=/LA/TC2,E=1,O=/LA/BseAmt,",'TB CS'!F40,$C40,$C40,$A$1,$A$2,F$1,F$1)</f>
        <v>0</v>
      </c>
      <c r="G40" s="9">
        <f>[1]!AG_SMLK("0,2,SS5,LA,F=LSC,K=DbC,F=A,K=/LA/Ldg,F={P}1,T={P}2,K=/LA/AccCde,F={P}3,T={P}4,K=/LA/Prd,F={P}5,T={P}6,K=/LA/TC2,E=1,O=/LA/BseAmt,",'TB CS'!G40,$C40,$C40,$A$1,$A$2,G$1,G$1)</f>
        <v>2874.79</v>
      </c>
      <c r="H40" s="9">
        <f>[1]!AG_SMLK("0,2,SS5,LA,F=LSC,K=DbC,F=A,K=/LA/Ldg,F={P}1,T={P}2,K=/LA/AccCde,F={P}3,T={P}4,K=/LA/Prd,F={P}5,T={P}6,K=/LA/TC2,E=1,O=/LA/BseAmt,",'TB CS'!H40,$C40,$C40,$A$1,$A$2,H$1,H$1)</f>
        <v>14708.06</v>
      </c>
      <c r="I40" s="9">
        <f>[1]!AG_SMLK("0,2,SS5,LA,F=LSC,K=DbC,F=A,K=/LA/Ldg,F={P}1,T={P}2,K=/LA/AccCde,F={P}3,T={P}4,K=/LA/Prd,F={P}5,T={P}6,K=/LA/TC2,E=1,O=/LA/BseAmt,",'TB CS'!I40,$C40,$C40,$A$1,$A$2,I$1,I$1)</f>
        <v>8585.1</v>
      </c>
      <c r="J40" s="9">
        <f>[1]!AG_SMLK("0,2,SS5,LA,F=LSC,K=DbC,F=A,K=/LA/Ldg,F={P}1,T={P}2,K=/LA/AccCde,F={P}3,T={P}4,K=/LA/Prd,F={P}5,T={P}6,K=/LA/TC2,E=1,O=/LA/BseAmt,",'TB CS'!J40,$C40,$C40,$A$1,$A$2,J$1,J$1)</f>
        <v>8833.45</v>
      </c>
      <c r="K40" s="9">
        <f>[1]!AG_SMLK("0,2,SS5,LA,F=LSC,K=DbC,F=A,K=/LA/Ldg,F={P}1,T={P}2,K=/LA/AccCde,F={P}3,T={P}4,K=/LA/Prd,F={P}5,T={P}6,K=/LA/TC2,E=1,O=/LA/BseAmt,",'TB CS'!K40,$C40,$C40,$A$1,$A$2,K$1,K$1)</f>
        <v>2905.93</v>
      </c>
      <c r="L40" s="9">
        <f>[1]!AG_SMLK("0,2,SS5,LA,F=LSC,K=DbC,F=A,K=/LA/Ldg,F={P}1,T={P}2,K=/LA/AccCde,F={P}3,T={P}4,K=/LA/Prd,F={P}5,T={P}6,K=/LA/TC2,E=1,O=/LA/BseAmt,",'TB CS'!L40,$C40,$C40,$A$1,$A$2,L$1,L$1)</f>
        <v>13389.14</v>
      </c>
      <c r="M40" s="9">
        <f>[1]!AG_SMLK("0,2,SS5,LA,F=LSC,K=DbC,F=A,K=/LA/Ldg,F={P}1,T={P}2,K=/LA/AccCde,F={P}3,T={P}4,K=/LA/Prd,F={P}5,T={P}6,K=/LA/TC2,E=1,O=/LA/BseAmt,",'TB CS'!M40,$C40,$C40,$A$1,$A$2,M$1,M$1)</f>
        <v>15850.83</v>
      </c>
      <c r="N40" s="9">
        <f>[1]!AG_SMLK("0,2,SS5,LA,F=LSC,K=DbC,F=A,K=/LA/Ldg,F={P}1,T={P}2,K=/LA/AccCde,F={P}3,T={P}4,K=/LA/Prd,F={P}5,T={P}6,K=/LA/TC2,E=1,O=/LA/BseAmt,",'TB CS'!N40,$C40,$C40,$A$1,$A$2,N$1,N$1)</f>
        <v>0</v>
      </c>
      <c r="O40" s="9">
        <f>[1]!AG_SMLK("0,2,SS5,LA,F=LSC,K=DbC,F=A,K=/LA/Ldg,F={P}1,T={P}2,K=/LA/AccCde,F={P}3,T={P}4,K=/LA/Prd,F={P}5,T={P}6,K=/LA/TC2,E=1,O=/LA/BseAmt,",'TB CS'!O40,$C40,$C40,$A$1,$A$2,O$1,O$1)</f>
        <v>42311.38</v>
      </c>
      <c r="P40" s="9">
        <f>[1]!AG_SMLK("0,2,SS5,LA,F=LSC,K=DbC,F=A,K=/LA/Ldg,F={P}1,T={P}2,K=/LA/AccCde,F={P}3,T={P}4,K=/LA/Prd,F={P}5,T={P}6,K=/LA/TC2,E=1,O=/LA/BseAmt,",'TB CS'!P40,$C40,$C40,$A$1,$A$2,P$1,P$1)</f>
        <v>8577.35</v>
      </c>
      <c r="Q40" s="9">
        <f>[1]!AG_SMLK("0,2,SS5,LA,F=LSC,K=DbC,F=A,K=/LA/Ldg,F={P}1,T={P}2,K=/LA/AccCde,F={P}3,T={P}4,K=/LA/Prd,F={P}5,T={P}6,K=/LA/TC2,E=1,O=/LA/BseAmt,",'TB CS'!Q40,$C40,$C40,$A$1,$A$2,Q$1,Q$1)</f>
        <v>42546.6</v>
      </c>
      <c r="R40" s="9">
        <f>[1]!AG_SMLK("0,2,SS5,LA,F=LSC,K=DbC,F=A,K=/LA/Ldg,F={P}1,T={P}2,K=/LA/AccCde,F={P}3,T={P}4,K=/LA/Prd,F={P}5,T={P}6,K=/LA/TC2,E=1,O=/LA/BseAmt,",'TB CS'!R40,$C40,$C40,$A$1,$A$2,R$1,R$1)</f>
        <v>0</v>
      </c>
      <c r="S40" s="2"/>
      <c r="T40" s="2">
        <f t="shared" si="2"/>
        <v>160582.63</v>
      </c>
      <c r="V40" s="2"/>
      <c r="W40" s="9">
        <f>[1]!AG_SMLK("0,2,SS5,LA,F=LSC,K=DbC,F=A,K=/LA/Ldg,F={P}1,T={P}2,K=/LA/AccCde,F={P}3,T={P}4,K=/LA/Prd,F={P}5,T={P}6,K=/LA/TC2,E=1,O=/LA/BseAmt,",'TB CS'!W40,$C40,$C40,$A$1,$A$2,W$1,W$1)</f>
        <v>40891.49</v>
      </c>
      <c r="Y40" s="2">
        <f t="shared" si="3"/>
        <v>201474.12</v>
      </c>
    </row>
    <row r="41" spans="3:25" ht="12.75">
      <c r="C41" s="6">
        <v>5147</v>
      </c>
      <c r="D41" s="1" t="s">
        <v>18</v>
      </c>
      <c r="F41" s="9">
        <f>[1]!AG_SMLK("0,2,SS5,LA,F=LSC,K=DbC,F=A,K=/LA/Ldg,F={P}1,T={P}2,K=/LA/AccCde,F={P}3,T={P}4,K=/LA/Prd,F={P}5,T={P}6,K=/LA/TC2,E=1,O=/LA/BseAmt,",'TB CS'!F41,$C41,$C41,$A$1,$A$2,F$1,F$1)</f>
        <v>0</v>
      </c>
      <c r="G41" s="9">
        <f>[1]!AG_SMLK("0,2,SS5,LA,F=LSC,K=DbC,F=A,K=/LA/Ldg,F={P}1,T={P}2,K=/LA/AccCde,F={P}3,T={P}4,K=/LA/Prd,F={P}5,T={P}6,K=/LA/TC2,E=1,O=/LA/BseAmt,",'TB CS'!G41,$C41,$C41,$A$1,$A$2,G$1,G$1)</f>
        <v>75</v>
      </c>
      <c r="H41" s="9">
        <f>[1]!AG_SMLK("0,2,SS5,LA,F=LSC,K=DbC,F=A,K=/LA/Ldg,F={P}1,T={P}2,K=/LA/AccCde,F={P}3,T={P}4,K=/LA/Prd,F={P}5,T={P}6,K=/LA/TC2,E=1,O=/LA/BseAmt,",'TB CS'!H41,$C41,$C41,$A$1,$A$2,H$1,H$1)</f>
        <v>625</v>
      </c>
      <c r="I41" s="9">
        <f>[1]!AG_SMLK("0,2,SS5,LA,F=LSC,K=DbC,F=A,K=/LA/Ldg,F={P}1,T={P}2,K=/LA/AccCde,F={P}3,T={P}4,K=/LA/Prd,F={P}5,T={P}6,K=/LA/TC2,E=1,O=/LA/BseAmt,",'TB CS'!I41,$C41,$C41,$A$1,$A$2,I$1,I$1)</f>
        <v>100</v>
      </c>
      <c r="J41" s="9">
        <f>[1]!AG_SMLK("0,2,SS5,LA,F=LSC,K=DbC,F=A,K=/LA/Ldg,F={P}1,T={P}2,K=/LA/AccCde,F={P}3,T={P}4,K=/LA/Prd,F={P}5,T={P}6,K=/LA/TC2,E=1,O=/LA/BseAmt,",'TB CS'!J41,$C41,$C41,$A$1,$A$2,J$1,J$1)</f>
        <v>0</v>
      </c>
      <c r="K41" s="9">
        <f>[1]!AG_SMLK("0,2,SS5,LA,F=LSC,K=DbC,F=A,K=/LA/Ldg,F={P}1,T={P}2,K=/LA/AccCde,F={P}3,T={P}4,K=/LA/Prd,F={P}5,T={P}6,K=/LA/TC2,E=1,O=/LA/BseAmt,",'TB CS'!K41,$C41,$C41,$A$1,$A$2,K$1,K$1)</f>
        <v>0</v>
      </c>
      <c r="L41" s="9">
        <f>[1]!AG_SMLK("0,2,SS5,LA,F=LSC,K=DbC,F=A,K=/LA/Ldg,F={P}1,T={P}2,K=/LA/AccCde,F={P}3,T={P}4,K=/LA/Prd,F={P}5,T={P}6,K=/LA/TC2,E=1,O=/LA/BseAmt,",'TB CS'!L41,$C41,$C41,$A$1,$A$2,L$1,L$1)</f>
        <v>414.92</v>
      </c>
      <c r="M41" s="9">
        <f>[1]!AG_SMLK("0,2,SS5,LA,F=LSC,K=DbC,F=A,K=/LA/Ldg,F={P}1,T={P}2,K=/LA/AccCde,F={P}3,T={P}4,K=/LA/Prd,F={P}5,T={P}6,K=/LA/TC2,E=1,O=/LA/BseAmt,",'TB CS'!M41,$C41,$C41,$A$1,$A$2,M$1,M$1)</f>
        <v>875</v>
      </c>
      <c r="N41" s="9">
        <f>[1]!AG_SMLK("0,2,SS5,LA,F=LSC,K=DbC,F=A,K=/LA/Ldg,F={P}1,T={P}2,K=/LA/AccCde,F={P}3,T={P}4,K=/LA/Prd,F={P}5,T={P}6,K=/LA/TC2,E=1,O=/LA/BseAmt,",'TB CS'!N41,$C41,$C41,$A$1,$A$2,N$1,N$1)</f>
        <v>0</v>
      </c>
      <c r="O41" s="9">
        <f>[1]!AG_SMLK("0,2,SS5,LA,F=LSC,K=DbC,F=A,K=/LA/Ldg,F={P}1,T={P}2,K=/LA/AccCde,F={P}3,T={P}4,K=/LA/Prd,F={P}5,T={P}6,K=/LA/TC2,E=1,O=/LA/BseAmt,",'TB CS'!O41,$C41,$C41,$A$1,$A$2,O$1,O$1)</f>
        <v>1582</v>
      </c>
      <c r="P41" s="9">
        <f>[1]!AG_SMLK("0,2,SS5,LA,F=LSC,K=DbC,F=A,K=/LA/Ldg,F={P}1,T={P}2,K=/LA/AccCde,F={P}3,T={P}4,K=/LA/Prd,F={P}5,T={P}6,K=/LA/TC2,E=1,O=/LA/BseAmt,",'TB CS'!P41,$C41,$C41,$A$1,$A$2,P$1,P$1)</f>
        <v>300</v>
      </c>
      <c r="Q41" s="9">
        <f>[1]!AG_SMLK("0,2,SS5,LA,F=LSC,K=DbC,F=A,K=/LA/Ldg,F={P}1,T={P}2,K=/LA/AccCde,F={P}3,T={P}4,K=/LA/Prd,F={P}5,T={P}6,K=/LA/TC2,E=1,O=/LA/BseAmt,",'TB CS'!Q41,$C41,$C41,$A$1,$A$2,Q$1,Q$1)</f>
        <v>1834.6</v>
      </c>
      <c r="R41" s="9">
        <f>[1]!AG_SMLK("0,2,SS5,LA,F=LSC,K=DbC,F=A,K=/LA/Ldg,F={P}1,T={P}2,K=/LA/AccCde,F={P}3,T={P}4,K=/LA/Prd,F={P}5,T={P}6,K=/LA/TC2,E=1,O=/LA/BseAmt,",'TB CS'!R41,$C41,$C41,$A$1,$A$2,R$1,R$1)</f>
        <v>0</v>
      </c>
      <c r="S41" s="2"/>
      <c r="T41" s="2">
        <f t="shared" si="2"/>
        <v>5806.52</v>
      </c>
      <c r="V41" s="2"/>
      <c r="W41" s="9">
        <f>[1]!AG_SMLK("0,2,SS5,LA,F=LSC,K=DbC,F=A,K=/LA/Ldg,F={P}1,T={P}2,K=/LA/AccCde,F={P}3,T={P}4,K=/LA/Prd,F={P}5,T={P}6,K=/LA/TC2,E=1,O=/LA/BseAmt,",'TB CS'!W41,$C41,$C41,$A$1,$A$2,W$1,W$1)</f>
        <v>3357.42</v>
      </c>
      <c r="Y41" s="2">
        <f t="shared" si="3"/>
        <v>9163.94</v>
      </c>
    </row>
    <row r="42" spans="3:25" ht="12.75">
      <c r="C42" s="6">
        <v>5150</v>
      </c>
      <c r="D42" s="1" t="s">
        <v>19</v>
      </c>
      <c r="F42" s="9">
        <f>[1]!AG_SMLK("0,2,SS5,LA,F=LSC,K=DbC,F=A,K=/LA/Ldg,F={P}1,T={P}2,K=/LA/AccCde,F={P}3,T={P}4,K=/LA/Prd,F={P}5,T={P}6,K=/LA/TC2,E=1,O=/LA/BseAmt,",'TB CS'!F42,$C42,$C42,$A$1,$A$2,F$1,F$1)</f>
        <v>0</v>
      </c>
      <c r="G42" s="9">
        <f>[1]!AG_SMLK("0,2,SS5,LA,F=LSC,K=DbC,F=A,K=/LA/Ldg,F={P}1,T={P}2,K=/LA/AccCde,F={P}3,T={P}4,K=/LA/Prd,F={P}5,T={P}6,K=/LA/TC2,E=1,O=/LA/BseAmt,",'TB CS'!G42,$C42,$C42,$A$1,$A$2,G$1,G$1)</f>
        <v>0</v>
      </c>
      <c r="H42" s="9">
        <f>[1]!AG_SMLK("0,2,SS5,LA,F=LSC,K=DbC,F=A,K=/LA/Ldg,F={P}1,T={P}2,K=/LA/AccCde,F={P}3,T={P}4,K=/LA/Prd,F={P}5,T={P}6,K=/LA/TC2,E=1,O=/LA/BseAmt,",'TB CS'!H42,$C42,$C42,$A$1,$A$2,H$1,H$1)</f>
        <v>0</v>
      </c>
      <c r="I42" s="9">
        <f>[1]!AG_SMLK("0,2,SS5,LA,F=LSC,K=DbC,F=A,K=/LA/Ldg,F={P}1,T={P}2,K=/LA/AccCde,F={P}3,T={P}4,K=/LA/Prd,F={P}5,T={P}6,K=/LA/TC2,E=1,O=/LA/BseAmt,",'TB CS'!I42,$C42,$C42,$A$1,$A$2,I$1,I$1)</f>
        <v>0</v>
      </c>
      <c r="J42" s="9">
        <f>[1]!AG_SMLK("0,2,SS5,LA,F=LSC,K=DbC,F=A,K=/LA/Ldg,F={P}1,T={P}2,K=/LA/AccCde,F={P}3,T={P}4,K=/LA/Prd,F={P}5,T={P}6,K=/LA/TC2,E=1,O=/LA/BseAmt,",'TB CS'!J42,$C42,$C42,$A$1,$A$2,J$1,J$1)</f>
        <v>-5107.85</v>
      </c>
      <c r="K42" s="9">
        <f>[1]!AG_SMLK("0,2,SS5,LA,F=LSC,K=DbC,F=A,K=/LA/Ldg,F={P}1,T={P}2,K=/LA/AccCde,F={P}3,T={P}4,K=/LA/Prd,F={P}5,T={P}6,K=/LA/TC2,E=1,O=/LA/BseAmt,",'TB CS'!K42,$C42,$C42,$A$1,$A$2,K$1,K$1)</f>
        <v>0</v>
      </c>
      <c r="L42" s="9">
        <f>[1]!AG_SMLK("0,2,SS5,LA,F=LSC,K=DbC,F=A,K=/LA/Ldg,F={P}1,T={P}2,K=/LA/AccCde,F={P}3,T={P}4,K=/LA/Prd,F={P}5,T={P}6,K=/LA/TC2,E=1,O=/LA/BseAmt,",'TB CS'!L42,$C42,$C42,$A$1,$A$2,L$1,L$1)</f>
        <v>0</v>
      </c>
      <c r="M42" s="9">
        <f>[1]!AG_SMLK("0,2,SS5,LA,F=LSC,K=DbC,F=A,K=/LA/Ldg,F={P}1,T={P}2,K=/LA/AccCde,F={P}3,T={P}4,K=/LA/Prd,F={P}5,T={P}6,K=/LA/TC2,E=1,O=/LA/BseAmt,",'TB CS'!M42,$C42,$C42,$A$1,$A$2,M$1,M$1)</f>
        <v>0</v>
      </c>
      <c r="N42" s="9">
        <f>[1]!AG_SMLK("0,2,SS5,LA,F=LSC,K=DbC,F=A,K=/LA/Ldg,F={P}1,T={P}2,K=/LA/AccCde,F={P}3,T={P}4,K=/LA/Prd,F={P}5,T={P}6,K=/LA/TC2,E=1,O=/LA/BseAmt,",'TB CS'!N42,$C42,$C42,$A$1,$A$2,N$1,N$1)</f>
        <v>213910.64</v>
      </c>
      <c r="O42" s="9">
        <f>[1]!AG_SMLK("0,2,SS5,LA,F=LSC,K=DbC,F=A,K=/LA/Ldg,F={P}1,T={P}2,K=/LA/AccCde,F={P}3,T={P}4,K=/LA/Prd,F={P}5,T={P}6,K=/LA/TC2,E=1,O=/LA/BseAmt,",'TB CS'!O42,$C42,$C42,$A$1,$A$2,O$1,O$1)</f>
        <v>22005.4</v>
      </c>
      <c r="P42" s="9">
        <f>[1]!AG_SMLK("0,2,SS5,LA,F=LSC,K=DbC,F=A,K=/LA/Ldg,F={P}1,T={P}2,K=/LA/AccCde,F={P}3,T={P}4,K=/LA/Prd,F={P}5,T={P}6,K=/LA/TC2,E=1,O=/LA/BseAmt,",'TB CS'!P42,$C42,$C42,$A$1,$A$2,P$1,P$1)</f>
        <v>0</v>
      </c>
      <c r="Q42" s="9">
        <f>[1]!AG_SMLK("0,2,SS5,LA,F=LSC,K=DbC,F=A,K=/LA/Ldg,F={P}1,T={P}2,K=/LA/AccCde,F={P}3,T={P}4,K=/LA/Prd,F={P}5,T={P}6,K=/LA/TC2,E=1,O=/LA/BseAmt,",'TB CS'!Q42,$C42,$C42,$A$1,$A$2,Q$1,Q$1)</f>
        <v>48020.22</v>
      </c>
      <c r="R42" s="9">
        <f>[1]!AG_SMLK("0,2,SS5,LA,F=LSC,K=DbC,F=A,K=/LA/Ldg,F={P}1,T={P}2,K=/LA/AccCde,F={P}3,T={P}4,K=/LA/Prd,F={P}5,T={P}6,K=/LA/TC2,E=1,O=/LA/BseAmt,",'TB CS'!R42,$C42,$C42,$A$1,$A$2,R$1,R$1)</f>
        <v>0</v>
      </c>
      <c r="S42" s="2"/>
      <c r="T42" s="2">
        <f t="shared" si="2"/>
        <v>278828.41000000003</v>
      </c>
      <c r="V42" s="2"/>
      <c r="W42" s="9">
        <f>[1]!AG_SMLK("0,2,SS5,LA,F=LSC,K=DbC,F=A,K=/LA/Ldg,F={P}1,T={P}2,K=/LA/AccCde,F={P}3,T={P}4,K=/LA/Prd,F={P}5,T={P}6,K=/LA/TC2,E=1,O=/LA/BseAmt,",'TB CS'!W42,$C42,$C42,$A$1,$A$2,W$1,W$1)</f>
        <v>0</v>
      </c>
      <c r="Y42" s="2">
        <f t="shared" si="3"/>
        <v>278828.41000000003</v>
      </c>
    </row>
    <row r="43" spans="3:26" ht="12.75">
      <c r="C43" s="6"/>
      <c r="D43" s="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"/>
      <c r="T43" s="2"/>
      <c r="V43" s="2"/>
      <c r="W43" s="9"/>
      <c r="Y43" s="2"/>
      <c r="Z43" s="11">
        <f>SUM(Y32:Y42)</f>
        <v>1783988.02</v>
      </c>
    </row>
    <row r="44" spans="3:27" ht="12.75">
      <c r="C44" s="6"/>
      <c r="D44" s="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  <c r="V44" s="2"/>
      <c r="W44" s="9"/>
      <c r="Y44" s="2"/>
      <c r="Z44" s="11">
        <v>1783986</v>
      </c>
      <c r="AA44" s="13" t="s">
        <v>82</v>
      </c>
    </row>
    <row r="45" spans="3:27" ht="12.75">
      <c r="C45" s="6"/>
      <c r="D45" s="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"/>
      <c r="T45" s="2"/>
      <c r="V45" s="2"/>
      <c r="W45" s="9"/>
      <c r="Y45" s="2"/>
      <c r="Z45" s="11">
        <f>+Z43-Z44</f>
        <v>2.0200000000186265</v>
      </c>
      <c r="AA45" s="13" t="s">
        <v>81</v>
      </c>
    </row>
    <row r="46" spans="3:25" ht="12.75">
      <c r="C46" s="6"/>
      <c r="D46" s="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"/>
      <c r="T46" s="2"/>
      <c r="V46" s="2"/>
      <c r="W46" s="9"/>
      <c r="Y46" s="2"/>
    </row>
    <row r="47" spans="3:26" ht="12.75">
      <c r="C47" s="6"/>
      <c r="D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f>SUM(T23:T47)</f>
        <v>2948618.66</v>
      </c>
      <c r="V47" s="2"/>
      <c r="W47" s="2"/>
      <c r="Y47" s="2"/>
      <c r="Z47" s="11">
        <f>SUM(Y9:Y47)</f>
        <v>16253955.98</v>
      </c>
    </row>
    <row r="48" spans="3:27" ht="12.75">
      <c r="C48" s="6"/>
      <c r="D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f>SUM(T13:T48)</f>
        <v>3456497.3600000003</v>
      </c>
      <c r="V48" s="2"/>
      <c r="W48" s="2"/>
      <c r="Y48" s="2"/>
      <c r="Z48" s="11">
        <v>16253956</v>
      </c>
      <c r="AA48" s="13" t="s">
        <v>83</v>
      </c>
    </row>
    <row r="49" spans="3:27" ht="25.5">
      <c r="C49" s="6"/>
      <c r="D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Y49" s="2"/>
      <c r="AA49" s="79" t="s">
        <v>80</v>
      </c>
    </row>
    <row r="50" spans="3:27" ht="12.75">
      <c r="C50" s="6"/>
      <c r="D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Y50" s="2"/>
      <c r="Z50" s="11">
        <f>+Z47-Z48</f>
        <v>-0.019999999552965164</v>
      </c>
      <c r="AA50" s="13" t="s">
        <v>81</v>
      </c>
    </row>
    <row r="51" spans="3:25" ht="12.75">
      <c r="C51" s="6"/>
      <c r="D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Y51" s="2"/>
    </row>
    <row r="52" spans="3:25" ht="12.75">
      <c r="C52" s="6"/>
      <c r="D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f>SUM(T57:T68)</f>
        <v>752901.9400000001</v>
      </c>
      <c r="V52" s="2"/>
      <c r="W52" s="2"/>
      <c r="Y52" s="2"/>
    </row>
    <row r="53" spans="3:25" ht="12.75">
      <c r="C53" s="6">
        <v>5410</v>
      </c>
      <c r="D53" s="1" t="s">
        <v>32</v>
      </c>
      <c r="F53" s="9">
        <f>[1]!AG_SMLK("0,2,SS5,LA,F=LSC,K=DbC,F=A,K=/LA/Ldg,F={P}1,T={P}2,K=/LA/AccCde,F={P}3,T={P}4,K=/LA/Prd,F={P}5,T={P}6,K=/LA/TC2,E=1,O=/LA/BseAmt,",'TB CS'!F53,$C53,$C53,$A$1,$A$2,F$1,F$1)</f>
        <v>0</v>
      </c>
      <c r="G53" s="9">
        <f>[1]!AG_SMLK("0,2,SS5,LA,F=LSC,K=DbC,F=A,K=/LA/Ldg,F={P}1,T={P}2,K=/LA/AccCde,F={P}3,T={P}4,K=/LA/Prd,F={P}5,T={P}6,K=/LA/TC2,E=1,O=/LA/BseAmt,",'TB CS'!G53,$C53,$C53,$A$1,$A$2,G$1,G$1)</f>
        <v>0</v>
      </c>
      <c r="H53" s="9">
        <f>[1]!AG_SMLK("0,2,SS5,LA,F=LSC,K=DbC,F=A,K=/LA/Ldg,F={P}1,T={P}2,K=/LA/AccCde,F={P}3,T={P}4,K=/LA/Prd,F={P}5,T={P}6,K=/LA/TC2,E=1,O=/LA/BseAmt,",'TB CS'!H53,$C53,$C53,$A$1,$A$2,H$1,H$1)</f>
        <v>0</v>
      </c>
      <c r="I53" s="9">
        <f>[1]!AG_SMLK("0,2,SS5,LA,F=LSC,K=DbC,F=A,K=/LA/Ldg,F={P}1,T={P}2,K=/LA/AccCde,F={P}3,T={P}4,K=/LA/Prd,F={P}5,T={P}6,K=/LA/TC2,E=1,O=/LA/BseAmt,",'TB CS'!I53,$C53,$C53,$A$1,$A$2,I$1,I$1)</f>
        <v>0</v>
      </c>
      <c r="J53" s="9">
        <f>[1]!AG_SMLK("0,2,SS5,LA,F=LSC,K=DbC,F=A,K=/LA/Ldg,F={P}1,T={P}2,K=/LA/AccCde,F={P}3,T={P}4,K=/LA/Prd,F={P}5,T={P}6,K=/LA/TC2,E=1,O=/LA/BseAmt,",'TB CS'!J53,$C53,$C53,$A$1,$A$2,J$1,J$1)</f>
        <v>0</v>
      </c>
      <c r="K53" s="9">
        <f>[1]!AG_SMLK("0,2,SS5,LA,F=LSC,K=DbC,F=A,K=/LA/Ldg,F={P}1,T={P}2,K=/LA/AccCde,F={P}3,T={P}4,K=/LA/Prd,F={P}5,T={P}6,K=/LA/TC2,E=1,O=/LA/BseAmt,",'TB CS'!K53,$C53,$C53,$A$1,$A$2,K$1,K$1)</f>
        <v>1710000</v>
      </c>
      <c r="L53" s="9">
        <f>[1]!AG_SMLK("0,2,SS5,LA,F=LSC,K=DbC,F=A,K=/LA/Ldg,F={P}1,T={P}2,K=/LA/AccCde,F={P}3,T={P}4,K=/LA/Prd,F={P}5,T={P}6,K=/LA/TC2,E=1,O=/LA/BseAmt,",'TB CS'!L53,$C53,$C53,$A$1,$A$2,L$1,L$1)</f>
        <v>0</v>
      </c>
      <c r="M53" s="9">
        <f>[1]!AG_SMLK("0,2,SS5,LA,F=LSC,K=DbC,F=A,K=/LA/Ldg,F={P}1,T={P}2,K=/LA/AccCde,F={P}3,T={P}4,K=/LA/Prd,F={P}5,T={P}6,K=/LA/TC2,E=1,O=/LA/BseAmt,",'TB CS'!M53,$C53,$C53,$A$1,$A$2,M$1,M$1)</f>
        <v>0</v>
      </c>
      <c r="N53" s="9">
        <f>[1]!AG_SMLK("0,2,SS5,LA,F=LSC,K=DbC,F=A,K=/LA/Ldg,F={P}1,T={P}2,K=/LA/AccCde,F={P}3,T={P}4,K=/LA/Prd,F={P}5,T={P}6,K=/LA/TC2,E=1,O=/LA/BseAmt,",'TB CS'!N53,$C53,$C53,$A$1,$A$2,N$1,N$1)</f>
        <v>0</v>
      </c>
      <c r="O53" s="9">
        <f>[1]!AG_SMLK("0,2,SS5,LA,F=LSC,K=DbC,F=A,K=/LA/Ldg,F={P}1,T={P}2,K=/LA/AccCde,F={P}3,T={P}4,K=/LA/Prd,F={P}5,T={P}6,K=/LA/TC2,E=1,O=/LA/BseAmt,",'TB CS'!O53,$C53,$C53,$A$1,$A$2,O$1,O$1)</f>
        <v>0</v>
      </c>
      <c r="P53" s="9">
        <f>[1]!AG_SMLK("0,2,SS5,LA,F=LSC,K=DbC,F=A,K=/LA/Ldg,F={P}1,T={P}2,K=/LA/AccCde,F={P}3,T={P}4,K=/LA/Prd,F={P}5,T={P}6,K=/LA/TC2,E=1,O=/LA/BseAmt,",'TB CS'!P53,$C53,$C53,$A$1,$A$2,P$1,P$1)</f>
        <v>0</v>
      </c>
      <c r="Q53" s="9">
        <f>[1]!AG_SMLK("0,2,SS5,LA,F=LSC,K=DbC,F=A,K=/LA/Ldg,F={P}1,T={P}2,K=/LA/AccCde,F={P}3,T={P}4,K=/LA/Prd,F={P}5,T={P}6,K=/LA/TC2,E=1,O=/LA/BseAmt,",'TB CS'!Q53,$C53,$C53,$A$1,$A$2,Q$1,Q$1)</f>
        <v>0</v>
      </c>
      <c r="R53" s="9">
        <f>[1]!AG_SMLK("0,2,SS5,LA,F=LSC,K=DbC,F=A,K=/LA/Ldg,F={P}1,T={P}2,K=/LA/AccCde,F={P}3,T={P}4,K=/LA/Prd,F={P}5,T={P}6,K=/LA/TC2,E=1,O=/LA/BseAmt,",'TB CS'!R53,$C53,$C53,$A$1,$A$2,R$1,R$1)</f>
        <v>0</v>
      </c>
      <c r="S53" s="2"/>
      <c r="T53" s="2">
        <f>SUM(F53:S53)</f>
        <v>1710000</v>
      </c>
      <c r="V53" s="2"/>
      <c r="W53" s="9">
        <f>[1]!AG_SMLK("0,2,SS5,LA,F=LSC,K=DbC,F=A,K=/LA/Ldg,F={P}1,T={P}2,K=/LA/AccCde,F={P}3,T={P}4,K=/LA/Prd,F={P}5,T={P}6,K=/LA/TC2,E=1,O=/LA/BseAmt,",'TB CS'!W53,$C53,$C53,$A$1,$A$2,W$1,W$1)</f>
        <v>0</v>
      </c>
      <c r="Y53" s="2">
        <f>SUM(T53:X53)</f>
        <v>1710000</v>
      </c>
    </row>
    <row r="54" spans="3:27" ht="12.75">
      <c r="C54" s="6">
        <v>5440</v>
      </c>
      <c r="D54" s="1" t="s">
        <v>35</v>
      </c>
      <c r="F54" s="9">
        <f>[1]!AG_SMLK("0,2,SS5,LA,F=LSC,K=DbC,F=A,K=/LA/Ldg,F={P}1,T={P}2,K=/LA/AccCde,F={P}3,T={P}4,K=/LA/Prd,F={P}5,T={P}6,K=/LA/TC2,E=1,O=/LA/BseAmt,",'TB CS'!F54,$C54,$C54,$A$1,$A$2,F$1,F$1)</f>
        <v>2500</v>
      </c>
      <c r="G54" s="9">
        <f>[1]!AG_SMLK("0,2,SS5,LA,F=LSC,K=DbC,F=A,K=/LA/Ldg,F={P}1,T={P}2,K=/LA/AccCde,F={P}3,T={P}4,K=/LA/Prd,F={P}5,T={P}6,K=/LA/TC2,E=1,O=/LA/BseAmt,",'TB CS'!G54,$C54,$C54,$A$1,$A$2,G$1,G$1)</f>
        <v>0</v>
      </c>
      <c r="H54" s="9">
        <f>[1]!AG_SMLK("0,2,SS5,LA,F=LSC,K=DbC,F=A,K=/LA/Ldg,F={P}1,T={P}2,K=/LA/AccCde,F={P}3,T={P}4,K=/LA/Prd,F={P}5,T={P}6,K=/LA/TC2,E=1,O=/LA/BseAmt,",'TB CS'!H54,$C54,$C54,$A$1,$A$2,H$1,H$1)</f>
        <v>0</v>
      </c>
      <c r="I54" s="9">
        <f>[1]!AG_SMLK("0,2,SS5,LA,F=LSC,K=DbC,F=A,K=/LA/Ldg,F={P}1,T={P}2,K=/LA/AccCde,F={P}3,T={P}4,K=/LA/Prd,F={P}5,T={P}6,K=/LA/TC2,E=1,O=/LA/BseAmt,",'TB CS'!I54,$C54,$C54,$A$1,$A$2,I$1,I$1)</f>
        <v>0</v>
      </c>
      <c r="J54" s="9">
        <f>[1]!AG_SMLK("0,2,SS5,LA,F=LSC,K=DbC,F=A,K=/LA/Ldg,F={P}1,T={P}2,K=/LA/AccCde,F={P}3,T={P}4,K=/LA/Prd,F={P}5,T={P}6,K=/LA/TC2,E=1,O=/LA/BseAmt,",'TB CS'!J54,$C54,$C54,$A$1,$A$2,J$1,J$1)</f>
        <v>0</v>
      </c>
      <c r="K54" s="9">
        <f>[1]!AG_SMLK("0,2,SS5,LA,F=LSC,K=DbC,F=A,K=/LA/Ldg,F={P}1,T={P}2,K=/LA/AccCde,F={P}3,T={P}4,K=/LA/Prd,F={P}5,T={P}6,K=/LA/TC2,E=1,O=/LA/BseAmt,",'TB CS'!K54,$C54,$C54,$A$1,$A$2,K$1,K$1)</f>
        <v>0</v>
      </c>
      <c r="L54" s="9">
        <f>[1]!AG_SMLK("0,2,SS5,LA,F=LSC,K=DbC,F=A,K=/LA/Ldg,F={P}1,T={P}2,K=/LA/AccCde,F={P}3,T={P}4,K=/LA/Prd,F={P}5,T={P}6,K=/LA/TC2,E=1,O=/LA/BseAmt,",'TB CS'!L54,$C54,$C54,$A$1,$A$2,L$1,L$1)</f>
        <v>0</v>
      </c>
      <c r="M54" s="9">
        <f>[1]!AG_SMLK("0,2,SS5,LA,F=LSC,K=DbC,F=A,K=/LA/Ldg,F={P}1,T={P}2,K=/LA/AccCde,F={P}3,T={P}4,K=/LA/Prd,F={P}5,T={P}6,K=/LA/TC2,E=1,O=/LA/BseAmt,",'TB CS'!M54,$C54,$C54,$A$1,$A$2,M$1,M$1)</f>
        <v>0</v>
      </c>
      <c r="N54" s="9">
        <f>[1]!AG_SMLK("0,2,SS5,LA,F=LSC,K=DbC,F=A,K=/LA/Ldg,F={P}1,T={P}2,K=/LA/AccCde,F={P}3,T={P}4,K=/LA/Prd,F={P}5,T={P}6,K=/LA/TC2,E=1,O=/LA/BseAmt,",'TB CS'!N54,$C54,$C54,$A$1,$A$2,N$1,N$1)</f>
        <v>0</v>
      </c>
      <c r="O54" s="9">
        <f>[1]!AG_SMLK("0,2,SS5,LA,F=LSC,K=DbC,F=A,K=/LA/Ldg,F={P}1,T={P}2,K=/LA/AccCde,F={P}3,T={P}4,K=/LA/Prd,F={P}5,T={P}6,K=/LA/TC2,E=1,O=/LA/BseAmt,",'TB CS'!O54,$C54,$C54,$A$1,$A$2,O$1,O$1)</f>
        <v>800</v>
      </c>
      <c r="P54" s="9">
        <f>[1]!AG_SMLK("0,2,SS5,LA,F=LSC,K=DbC,F=A,K=/LA/Ldg,F={P}1,T={P}2,K=/LA/AccCde,F={P}3,T={P}4,K=/LA/Prd,F={P}5,T={P}6,K=/LA/TC2,E=1,O=/LA/BseAmt,",'TB CS'!P54,$C54,$C54,$A$1,$A$2,P$1,P$1)</f>
        <v>0</v>
      </c>
      <c r="Q54" s="9">
        <f>[1]!AG_SMLK("0,2,SS5,LA,F=LSC,K=DbC,F=A,K=/LA/Ldg,F={P}1,T={P}2,K=/LA/AccCde,F={P}3,T={P}4,K=/LA/Prd,F={P}5,T={P}6,K=/LA/TC2,E=1,O=/LA/BseAmt,",'TB CS'!Q54,$C54,$C54,$A$1,$A$2,Q$1,Q$1)</f>
        <v>0</v>
      </c>
      <c r="R54" s="9">
        <f>[1]!AG_SMLK("0,2,SS5,LA,F=LSC,K=DbC,F=A,K=/LA/Ldg,F={P}1,T={P}2,K=/LA/AccCde,F={P}3,T={P}4,K=/LA/Prd,F={P}5,T={P}6,K=/LA/TC2,E=1,O=/LA/BseAmt,",'TB CS'!R54,$C54,$C54,$A$1,$A$2,R$1,R$1)</f>
        <v>0</v>
      </c>
      <c r="S54" s="2"/>
      <c r="T54" s="2">
        <f>SUM(F54:S54)</f>
        <v>3300</v>
      </c>
      <c r="V54" s="2"/>
      <c r="W54" s="9">
        <f>[1]!AG_SMLK("0,2,SS5,LA,F=LSC,K=DbC,F=A,K=/LA/Ldg,F={P}1,T={P}2,K=/LA/AccCde,F={P}3,T={P}4,K=/LA/Prd,F={P}5,T={P}6,K=/LA/TC2,E=1,O=/LA/BseAmt,",'TB CS'!W54,$C54,$C54,$A$1,$A$2,W$1,W$1)</f>
        <v>0</v>
      </c>
      <c r="Y54" s="2">
        <f>SUM(T54:X54)</f>
        <v>3300</v>
      </c>
      <c r="Z54" s="11">
        <f>SUM(Y53:Y54)</f>
        <v>1713300</v>
      </c>
      <c r="AA54" s="13" t="s">
        <v>121</v>
      </c>
    </row>
    <row r="55" spans="3:25" ht="12.75">
      <c r="C55" s="6"/>
      <c r="D55" s="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"/>
      <c r="T55" s="2"/>
      <c r="V55" s="2"/>
      <c r="W55" s="9"/>
      <c r="Y55" s="2"/>
    </row>
    <row r="56" spans="3:25" ht="12.75">
      <c r="C56" s="6"/>
      <c r="D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Y56" s="2"/>
    </row>
    <row r="57" spans="3:25" ht="12.75">
      <c r="C57" s="6">
        <v>5300</v>
      </c>
      <c r="D57" s="1" t="s">
        <v>22</v>
      </c>
      <c r="F57" s="9">
        <f>[1]!AG_SMLK("0,2,SS5,LA,F=LSC,K=DbC,F=A,K=/LA/Ldg,F={P}1,T={P}2,K=/LA/AccCde,F={P}3,T={P}4,K=/LA/Prd,F={P}5,T={P}6,K=/LA/TC2,E=1,O=/LA/BseAmt,",'TB CS'!F57,$C57,$C57,$A$1,$A$2,F$1,F$1)</f>
        <v>9609.79</v>
      </c>
      <c r="G57" s="9">
        <f>[1]!AG_SMLK("0,2,SS5,LA,F=LSC,K=DbC,F=A,K=/LA/Ldg,F={P}1,T={P}2,K=/LA/AccCde,F={P}3,T={P}4,K=/LA/Prd,F={P}5,T={P}6,K=/LA/TC2,E=1,O=/LA/BseAmt,",'TB CS'!G57,$C57,$C57,$A$1,$A$2,G$1,G$1)</f>
        <v>0</v>
      </c>
      <c r="H57" s="9">
        <f>[1]!AG_SMLK("0,2,SS5,LA,F=LSC,K=DbC,F=A,K=/LA/Ldg,F={P}1,T={P}2,K=/LA/AccCde,F={P}3,T={P}4,K=/LA/Prd,F={P}5,T={P}6,K=/LA/TC2,E=1,O=/LA/BseAmt,",'TB CS'!H57,$C57,$C57,$A$1,$A$2,H$1,H$1)</f>
        <v>0</v>
      </c>
      <c r="I57" s="9">
        <f>[1]!AG_SMLK("0,2,SS5,LA,F=LSC,K=DbC,F=A,K=/LA/Ldg,F={P}1,T={P}2,K=/LA/AccCde,F={P}3,T={P}4,K=/LA/Prd,F={P}5,T={P}6,K=/LA/TC2,E=1,O=/LA/BseAmt,",'TB CS'!I57,$C57,$C57,$A$1,$A$2,I$1,I$1)</f>
        <v>0</v>
      </c>
      <c r="J57" s="9">
        <f>[1]!AG_SMLK("0,2,SS5,LA,F=LSC,K=DbC,F=A,K=/LA/Ldg,F={P}1,T={P}2,K=/LA/AccCde,F={P}3,T={P}4,K=/LA/Prd,F={P}5,T={P}6,K=/LA/TC2,E=1,O=/LA/BseAmt,",'TB CS'!J57,$C57,$C57,$A$1,$A$2,J$1,J$1)</f>
        <v>0</v>
      </c>
      <c r="K57" s="9">
        <f>[1]!AG_SMLK("0,2,SS5,LA,F=LSC,K=DbC,F=A,K=/LA/Ldg,F={P}1,T={P}2,K=/LA/AccCde,F={P}3,T={P}4,K=/LA/Prd,F={P}5,T={P}6,K=/LA/TC2,E=1,O=/LA/BseAmt,",'TB CS'!K57,$C57,$C57,$A$1,$A$2,K$1,K$1)</f>
        <v>0</v>
      </c>
      <c r="L57" s="9">
        <f>[1]!AG_SMLK("0,2,SS5,LA,F=LSC,K=DbC,F=A,K=/LA/Ldg,F={P}1,T={P}2,K=/LA/AccCde,F={P}3,T={P}4,K=/LA/Prd,F={P}5,T={P}6,K=/LA/TC2,E=1,O=/LA/BseAmt,",'TB CS'!L57,$C57,$C57,$A$1,$A$2,L$1,L$1)</f>
        <v>0</v>
      </c>
      <c r="M57" s="9">
        <f>[1]!AG_SMLK("0,2,SS5,LA,F=LSC,K=DbC,F=A,K=/LA/Ldg,F={P}1,T={P}2,K=/LA/AccCde,F={P}3,T={P}4,K=/LA/Prd,F={P}5,T={P}6,K=/LA/TC2,E=1,O=/LA/BseAmt,",'TB CS'!M57,$C57,$C57,$A$1,$A$2,M$1,M$1)</f>
        <v>0</v>
      </c>
      <c r="N57" s="9">
        <f>[1]!AG_SMLK("0,2,SS5,LA,F=LSC,K=DbC,F=A,K=/LA/Ldg,F={P}1,T={P}2,K=/LA/AccCde,F={P}3,T={P}4,K=/LA/Prd,F={P}5,T={P}6,K=/LA/TC2,E=1,O=/LA/BseAmt,",'TB CS'!N57,$C57,$C57,$A$1,$A$2,N$1,N$1)</f>
        <v>0</v>
      </c>
      <c r="O57" s="9">
        <f>[1]!AG_SMLK("0,2,SS5,LA,F=LSC,K=DbC,F=A,K=/LA/Ldg,F={P}1,T={P}2,K=/LA/AccCde,F={P}3,T={P}4,K=/LA/Prd,F={P}5,T={P}6,K=/LA/TC2,E=1,O=/LA/BseAmt,",'TB CS'!O57,$C57,$C57,$A$1,$A$2,O$1,O$1)</f>
        <v>0</v>
      </c>
      <c r="P57" s="9">
        <f>[1]!AG_SMLK("0,2,SS5,LA,F=LSC,K=DbC,F=A,K=/LA/Ldg,F={P}1,T={P}2,K=/LA/AccCde,F={P}3,T={P}4,K=/LA/Prd,F={P}5,T={P}6,K=/LA/TC2,E=1,O=/LA/BseAmt,",'TB CS'!P57,$C57,$C57,$A$1,$A$2,P$1,P$1)</f>
        <v>0</v>
      </c>
      <c r="Q57" s="9">
        <f>[1]!AG_SMLK("0,2,SS5,LA,F=LSC,K=DbC,F=A,K=/LA/Ldg,F={P}1,T={P}2,K=/LA/AccCde,F={P}3,T={P}4,K=/LA/Prd,F={P}5,T={P}6,K=/LA/TC2,E=1,O=/LA/BseAmt,",'TB CS'!Q57,$C57,$C57,$A$1,$A$2,Q$1,Q$1)</f>
        <v>0</v>
      </c>
      <c r="R57" s="9">
        <f>[1]!AG_SMLK("0,2,SS5,LA,F=LSC,K=DbC,F=A,K=/LA/Ldg,F={P}1,T={P}2,K=/LA/AccCde,F={P}3,T={P}4,K=/LA/Prd,F={P}5,T={P}6,K=/LA/TC2,E=1,O=/LA/BseAmt,",'TB CS'!R57,$C57,$C57,$A$1,$A$2,R$1,R$1)</f>
        <v>0</v>
      </c>
      <c r="S57" s="2"/>
      <c r="T57" s="2">
        <f aca="true" t="shared" si="4" ref="T57:T65">SUM(F57:S57)</f>
        <v>9609.79</v>
      </c>
      <c r="V57" s="2"/>
      <c r="W57" s="9">
        <f>[1]!AG_SMLK("0,2,SS5,LA,F=LSC,K=DbC,F=A,K=/LA/Ldg,F={P}1,T={P}2,K=/LA/AccCde,F={P}3,T={P}4,K=/LA/Prd,F={P}5,T={P}6,K=/LA/TC2,E=1,O=/LA/BseAmt,",'TB CS'!W57,$C57,$C57,$A$1,$A$2,W$1,W$1)</f>
        <v>0</v>
      </c>
      <c r="Y57" s="2">
        <f aca="true" t="shared" si="5" ref="Y57:Y65">SUM(T57:X57)</f>
        <v>9609.79</v>
      </c>
    </row>
    <row r="58" spans="3:25" ht="12.75">
      <c r="C58" s="6">
        <v>5310</v>
      </c>
      <c r="D58" s="1" t="s">
        <v>23</v>
      </c>
      <c r="F58" s="9">
        <f>[1]!AG_SMLK("0,2,SS5,LA,F=LSC,K=DbC,F=A,K=/LA/Ldg,F={P}1,T={P}2,K=/LA/AccCde,F={P}3,T={P}4,K=/LA/Prd,F={P}5,T={P}6,K=/LA/TC2,E=1,O=/LA/BseAmt,",'TB CS'!F58,$C58,$C58,$A$1,$A$2,F$1,F$1)</f>
        <v>0</v>
      </c>
      <c r="G58" s="9">
        <f>[1]!AG_SMLK("0,2,SS5,LA,F=LSC,K=DbC,F=A,K=/LA/Ldg,F={P}1,T={P}2,K=/LA/AccCde,F={P}3,T={P}4,K=/LA/Prd,F={P}5,T={P}6,K=/LA/TC2,E=1,O=/LA/BseAmt,",'TB CS'!G58,$C58,$C58,$A$1,$A$2,G$1,G$1)</f>
        <v>0</v>
      </c>
      <c r="H58" s="9">
        <f>[1]!AG_SMLK("0,2,SS5,LA,F=LSC,K=DbC,F=A,K=/LA/Ldg,F={P}1,T={P}2,K=/LA/AccCde,F={P}3,T={P}4,K=/LA/Prd,F={P}5,T={P}6,K=/LA/TC2,E=1,O=/LA/BseAmt,",'TB CS'!H58,$C58,$C58,$A$1,$A$2,H$1,H$1)</f>
        <v>0</v>
      </c>
      <c r="I58" s="9">
        <f>[1]!AG_SMLK("0,2,SS5,LA,F=LSC,K=DbC,F=A,K=/LA/Ldg,F={P}1,T={P}2,K=/LA/AccCde,F={P}3,T={P}4,K=/LA/Prd,F={P}5,T={P}6,K=/LA/TC2,E=1,O=/LA/BseAmt,",'TB CS'!I58,$C58,$C58,$A$1,$A$2,I$1,I$1)</f>
        <v>0</v>
      </c>
      <c r="J58" s="9">
        <f>[1]!AG_SMLK("0,2,SS5,LA,F=LSC,K=DbC,F=A,K=/LA/Ldg,F={P}1,T={P}2,K=/LA/AccCde,F={P}3,T={P}4,K=/LA/Prd,F={P}5,T={P}6,K=/LA/TC2,E=1,O=/LA/BseAmt,",'TB CS'!J58,$C58,$C58,$A$1,$A$2,J$1,J$1)</f>
        <v>0</v>
      </c>
      <c r="K58" s="9">
        <f>[1]!AG_SMLK("0,2,SS5,LA,F=LSC,K=DbC,F=A,K=/LA/Ldg,F={P}1,T={P}2,K=/LA/AccCde,F={P}3,T={P}4,K=/LA/Prd,F={P}5,T={P}6,K=/LA/TC2,E=1,O=/LA/BseAmt,",'TB CS'!K58,$C58,$C58,$A$1,$A$2,K$1,K$1)</f>
        <v>0</v>
      </c>
      <c r="L58" s="9">
        <f>[1]!AG_SMLK("0,2,SS5,LA,F=LSC,K=DbC,F=A,K=/LA/Ldg,F={P}1,T={P}2,K=/LA/AccCde,F={P}3,T={P}4,K=/LA/Prd,F={P}5,T={P}6,K=/LA/TC2,E=1,O=/LA/BseAmt,",'TB CS'!L58,$C58,$C58,$A$1,$A$2,L$1,L$1)</f>
        <v>0</v>
      </c>
      <c r="M58" s="9">
        <f>[1]!AG_SMLK("0,2,SS5,LA,F=LSC,K=DbC,F=A,K=/LA/Ldg,F={P}1,T={P}2,K=/LA/AccCde,F={P}3,T={P}4,K=/LA/Prd,F={P}5,T={P}6,K=/LA/TC2,E=1,O=/LA/BseAmt,",'TB CS'!M58,$C58,$C58,$A$1,$A$2,M$1,M$1)</f>
        <v>0</v>
      </c>
      <c r="N58" s="9">
        <f>[1]!AG_SMLK("0,2,SS5,LA,F=LSC,K=DbC,F=A,K=/LA/Ldg,F={P}1,T={P}2,K=/LA/AccCde,F={P}3,T={P}4,K=/LA/Prd,F={P}5,T={P}6,K=/LA/TC2,E=1,O=/LA/BseAmt,",'TB CS'!N58,$C58,$C58,$A$1,$A$2,N$1,N$1)</f>
        <v>0</v>
      </c>
      <c r="O58" s="9">
        <f>[1]!AG_SMLK("0,2,SS5,LA,F=LSC,K=DbC,F=A,K=/LA/Ldg,F={P}1,T={P}2,K=/LA/AccCde,F={P}3,T={P}4,K=/LA/Prd,F={P}5,T={P}6,K=/LA/TC2,E=1,O=/LA/BseAmt,",'TB CS'!O58,$C58,$C58,$A$1,$A$2,O$1,O$1)</f>
        <v>0</v>
      </c>
      <c r="P58" s="9">
        <f>[1]!AG_SMLK("0,2,SS5,LA,F=LSC,K=DbC,F=A,K=/LA/Ldg,F={P}1,T={P}2,K=/LA/AccCde,F={P}3,T={P}4,K=/LA/Prd,F={P}5,T={P}6,K=/LA/TC2,E=1,O=/LA/BseAmt,",'TB CS'!P58,$C58,$C58,$A$1,$A$2,P$1,P$1)</f>
        <v>0</v>
      </c>
      <c r="Q58" s="9">
        <f>[1]!AG_SMLK("0,2,SS5,LA,F=LSC,K=DbC,F=A,K=/LA/Ldg,F={P}1,T={P}2,K=/LA/AccCde,F={P}3,T={P}4,K=/LA/Prd,F={P}5,T={P}6,K=/LA/TC2,E=1,O=/LA/BseAmt,",'TB CS'!Q58,$C58,$C58,$A$1,$A$2,Q$1,Q$1)</f>
        <v>0</v>
      </c>
      <c r="R58" s="9">
        <f>[1]!AG_SMLK("0,2,SS5,LA,F=LSC,K=DbC,F=A,K=/LA/Ldg,F={P}1,T={P}2,K=/LA/AccCde,F={P}3,T={P}4,K=/LA/Prd,F={P}5,T={P}6,K=/LA/TC2,E=1,O=/LA/BseAmt,",'TB CS'!R58,$C58,$C58,$A$1,$A$2,R$1,R$1)</f>
        <v>0</v>
      </c>
      <c r="S58" s="2"/>
      <c r="T58" s="2">
        <f t="shared" si="4"/>
        <v>0</v>
      </c>
      <c r="V58" s="2"/>
      <c r="W58" s="9">
        <f>[1]!AG_SMLK("0,2,SS5,LA,F=LSC,K=DbC,F=A,K=/LA/Ldg,F={P}1,T={P}2,K=/LA/AccCde,F={P}3,T={P}4,K=/LA/Prd,F={P}5,T={P}6,K=/LA/TC2,E=1,O=/LA/BseAmt,",'TB CS'!W58,$C58,$C58,$A$1,$A$2,W$1,W$1)</f>
        <v>0</v>
      </c>
      <c r="Y58" s="2">
        <f t="shared" si="5"/>
        <v>0</v>
      </c>
    </row>
    <row r="59" spans="3:25" ht="12.75">
      <c r="C59" s="6">
        <v>5330</v>
      </c>
      <c r="D59" s="1" t="s">
        <v>25</v>
      </c>
      <c r="F59" s="9">
        <f>[1]!AG_SMLK("0,2,SS5,LA,F=LSC,K=DbC,F=A,K=/LA/Ldg,F={P}1,T={P}2,K=/LA/AccCde,F={P}3,T={P}4,K=/LA/Prd,F={P}5,T={P}6,K=/LA/TC2,E=1,O=/LA/BseAmt,",'TB CS'!F59,$C59,$C59,$A$1,$A$2,F$1,F$1)</f>
        <v>0</v>
      </c>
      <c r="G59" s="9">
        <f>[1]!AG_SMLK("0,2,SS5,LA,F=LSC,K=DbC,F=A,K=/LA/Ldg,F={P}1,T={P}2,K=/LA/AccCde,F={P}3,T={P}4,K=/LA/Prd,F={P}5,T={P}6,K=/LA/TC2,E=1,O=/LA/BseAmt,",'TB CS'!G59,$C59,$C59,$A$1,$A$2,G$1,G$1)</f>
        <v>0</v>
      </c>
      <c r="H59" s="9">
        <f>[1]!AG_SMLK("0,2,SS5,LA,F=LSC,K=DbC,F=A,K=/LA/Ldg,F={P}1,T={P}2,K=/LA/AccCde,F={P}3,T={P}4,K=/LA/Prd,F={P}5,T={P}6,K=/LA/TC2,E=1,O=/LA/BseAmt,",'TB CS'!H59,$C59,$C59,$A$1,$A$2,H$1,H$1)</f>
        <v>0</v>
      </c>
      <c r="I59" s="9">
        <f>[1]!AG_SMLK("0,2,SS5,LA,F=LSC,K=DbC,F=A,K=/LA/Ldg,F={P}1,T={P}2,K=/LA/AccCde,F={P}3,T={P}4,K=/LA/Prd,F={P}5,T={P}6,K=/LA/TC2,E=1,O=/LA/BseAmt,",'TB CS'!I59,$C59,$C59,$A$1,$A$2,I$1,I$1)</f>
        <v>0</v>
      </c>
      <c r="J59" s="9">
        <f>[1]!AG_SMLK("0,2,SS5,LA,F=LSC,K=DbC,F=A,K=/LA/Ldg,F={P}1,T={P}2,K=/LA/AccCde,F={P}3,T={P}4,K=/LA/Prd,F={P}5,T={P}6,K=/LA/TC2,E=1,O=/LA/BseAmt,",'TB CS'!J59,$C59,$C59,$A$1,$A$2,J$1,J$1)</f>
        <v>0</v>
      </c>
      <c r="K59" s="9">
        <f>[1]!AG_SMLK("0,2,SS5,LA,F=LSC,K=DbC,F=A,K=/LA/Ldg,F={P}1,T={P}2,K=/LA/AccCde,F={P}3,T={P}4,K=/LA/Prd,F={P}5,T={P}6,K=/LA/TC2,E=1,O=/LA/BseAmt,",'TB CS'!K59,$C59,$C59,$A$1,$A$2,K$1,K$1)</f>
        <v>0</v>
      </c>
      <c r="L59" s="9">
        <f>[1]!AG_SMLK("0,2,SS5,LA,F=LSC,K=DbC,F=A,K=/LA/Ldg,F={P}1,T={P}2,K=/LA/AccCde,F={P}3,T={P}4,K=/LA/Prd,F={P}5,T={P}6,K=/LA/TC2,E=1,O=/LA/BseAmt,",'TB CS'!L59,$C59,$C59,$A$1,$A$2,L$1,L$1)</f>
        <v>0</v>
      </c>
      <c r="M59" s="9">
        <f>[1]!AG_SMLK("0,2,SS5,LA,F=LSC,K=DbC,F=A,K=/LA/Ldg,F={P}1,T={P}2,K=/LA/AccCde,F={P}3,T={P}4,K=/LA/Prd,F={P}5,T={P}6,K=/LA/TC2,E=1,O=/LA/BseAmt,",'TB CS'!M59,$C59,$C59,$A$1,$A$2,M$1,M$1)</f>
        <v>0</v>
      </c>
      <c r="N59" s="9">
        <f>[1]!AG_SMLK("0,2,SS5,LA,F=LSC,K=DbC,F=A,K=/LA/Ldg,F={P}1,T={P}2,K=/LA/AccCde,F={P}3,T={P}4,K=/LA/Prd,F={P}5,T={P}6,K=/LA/TC2,E=1,O=/LA/BseAmt,",'TB CS'!N59,$C59,$C59,$A$1,$A$2,N$1,N$1)</f>
        <v>0</v>
      </c>
      <c r="O59" s="9">
        <f>[1]!AG_SMLK("0,2,SS5,LA,F=LSC,K=DbC,F=A,K=/LA/Ldg,F={P}1,T={P}2,K=/LA/AccCde,F={P}3,T={P}4,K=/LA/Prd,F={P}5,T={P}6,K=/LA/TC2,E=1,O=/LA/BseAmt,",'TB CS'!O59,$C59,$C59,$A$1,$A$2,O$1,O$1)</f>
        <v>20139.02</v>
      </c>
      <c r="P59" s="9">
        <f>[1]!AG_SMLK("0,2,SS5,LA,F=LSC,K=DbC,F=A,K=/LA/Ldg,F={P}1,T={P}2,K=/LA/AccCde,F={P}3,T={P}4,K=/LA/Prd,F={P}5,T={P}6,K=/LA/TC2,E=1,O=/LA/BseAmt,",'TB CS'!P59,$C59,$C59,$A$1,$A$2,P$1,P$1)</f>
        <v>0</v>
      </c>
      <c r="Q59" s="9">
        <f>[1]!AG_SMLK("0,2,SS5,LA,F=LSC,K=DbC,F=A,K=/LA/Ldg,F={P}1,T={P}2,K=/LA/AccCde,F={P}3,T={P}4,K=/LA/Prd,F={P}5,T={P}6,K=/LA/TC2,E=1,O=/LA/BseAmt,",'TB CS'!Q59,$C59,$C59,$A$1,$A$2,Q$1,Q$1)</f>
        <v>2534.95</v>
      </c>
      <c r="R59" s="9">
        <f>[1]!AG_SMLK("0,2,SS5,LA,F=LSC,K=DbC,F=A,K=/LA/Ldg,F={P}1,T={P}2,K=/LA/AccCde,F={P}3,T={P}4,K=/LA/Prd,F={P}5,T={P}6,K=/LA/TC2,E=1,O=/LA/BseAmt,",'TB CS'!R59,$C59,$C59,$A$1,$A$2,R$1,R$1)</f>
        <v>0</v>
      </c>
      <c r="S59" s="2"/>
      <c r="T59" s="2">
        <f t="shared" si="4"/>
        <v>22673.97</v>
      </c>
      <c r="V59" s="2"/>
      <c r="W59" s="9">
        <f>[1]!AG_SMLK("0,2,SS5,LA,F=LSC,K=DbC,F=A,K=/LA/Ldg,F={P}1,T={P}2,K=/LA/AccCde,F={P}3,T={P}4,K=/LA/Prd,F={P}5,T={P}6,K=/LA/TC2,E=1,O=/LA/BseAmt,",'TB CS'!W59,$C59,$C59,$A$1,$A$2,W$1,W$1)</f>
        <v>0</v>
      </c>
      <c r="Y59" s="2">
        <f t="shared" si="5"/>
        <v>22673.97</v>
      </c>
    </row>
    <row r="60" spans="3:25" ht="12.75">
      <c r="C60" s="6">
        <v>5340</v>
      </c>
      <c r="D60" s="1" t="s">
        <v>26</v>
      </c>
      <c r="F60" s="9">
        <f>[1]!AG_SMLK("0,2,SS5,LA,F=LSC,K=DbC,F=A,K=/LA/Ldg,F={P}1,T={P}2,K=/LA/AccCde,F={P}3,T={P}4,K=/LA/Prd,F={P}5,T={P}6,K=/LA/TC2,E=1,O=/LA/BseAmt,",'TB CS'!F60,$C60,$C60,$A$1,$A$2,F$1,F$1)</f>
        <v>0</v>
      </c>
      <c r="G60" s="9">
        <f>[1]!AG_SMLK("0,2,SS5,LA,F=LSC,K=DbC,F=A,K=/LA/Ldg,F={P}1,T={P}2,K=/LA/AccCde,F={P}3,T={P}4,K=/LA/Prd,F={P}5,T={P}6,K=/LA/TC2,E=1,O=/LA/BseAmt,",'TB CS'!G60,$C60,$C60,$A$1,$A$2,G$1,G$1)</f>
        <v>0</v>
      </c>
      <c r="H60" s="9">
        <f>[1]!AG_SMLK("0,2,SS5,LA,F=LSC,K=DbC,F=A,K=/LA/Ldg,F={P}1,T={P}2,K=/LA/AccCde,F={P}3,T={P}4,K=/LA/Prd,F={P}5,T={P}6,K=/LA/TC2,E=1,O=/LA/BseAmt,",'TB CS'!H60,$C60,$C60,$A$1,$A$2,H$1,H$1)</f>
        <v>0</v>
      </c>
      <c r="I60" s="9">
        <f>[1]!AG_SMLK("0,2,SS5,LA,F=LSC,K=DbC,F=A,K=/LA/Ldg,F={P}1,T={P}2,K=/LA/AccCde,F={P}3,T={P}4,K=/LA/Prd,F={P}5,T={P}6,K=/LA/TC2,E=1,O=/LA/BseAmt,",'TB CS'!I60,$C60,$C60,$A$1,$A$2,I$1,I$1)</f>
        <v>0</v>
      </c>
      <c r="J60" s="9">
        <f>[1]!AG_SMLK("0,2,SS5,LA,F=LSC,K=DbC,F=A,K=/LA/Ldg,F={P}1,T={P}2,K=/LA/AccCde,F={P}3,T={P}4,K=/LA/Prd,F={P}5,T={P}6,K=/LA/TC2,E=1,O=/LA/BseAmt,",'TB CS'!J60,$C60,$C60,$A$1,$A$2,J$1,J$1)</f>
        <v>0</v>
      </c>
      <c r="K60" s="9">
        <f>[1]!AG_SMLK("0,2,SS5,LA,F=LSC,K=DbC,F=A,K=/LA/Ldg,F={P}1,T={P}2,K=/LA/AccCde,F={P}3,T={P}4,K=/LA/Prd,F={P}5,T={P}6,K=/LA/TC2,E=1,O=/LA/BseAmt,",'TB CS'!K60,$C60,$C60,$A$1,$A$2,K$1,K$1)</f>
        <v>0</v>
      </c>
      <c r="L60" s="9">
        <f>[1]!AG_SMLK("0,2,SS5,LA,F=LSC,K=DbC,F=A,K=/LA/Ldg,F={P}1,T={P}2,K=/LA/AccCde,F={P}3,T={P}4,K=/LA/Prd,F={P}5,T={P}6,K=/LA/TC2,E=1,O=/LA/BseAmt,",'TB CS'!L60,$C60,$C60,$A$1,$A$2,L$1,L$1)</f>
        <v>0</v>
      </c>
      <c r="M60" s="9">
        <f>[1]!AG_SMLK("0,2,SS5,LA,F=LSC,K=DbC,F=A,K=/LA/Ldg,F={P}1,T={P}2,K=/LA/AccCde,F={P}3,T={P}4,K=/LA/Prd,F={P}5,T={P}6,K=/LA/TC2,E=1,O=/LA/BseAmt,",'TB CS'!M60,$C60,$C60,$A$1,$A$2,M$1,M$1)</f>
        <v>0</v>
      </c>
      <c r="N60" s="9">
        <f>[1]!AG_SMLK("0,2,SS5,LA,F=LSC,K=DbC,F=A,K=/LA/Ldg,F={P}1,T={P}2,K=/LA/AccCde,F={P}3,T={P}4,K=/LA/Prd,F={P}5,T={P}6,K=/LA/TC2,E=1,O=/LA/BseAmt,",'TB CS'!N60,$C60,$C60,$A$1,$A$2,N$1,N$1)</f>
        <v>0</v>
      </c>
      <c r="O60" s="9">
        <f>[1]!AG_SMLK("0,2,SS5,LA,F=LSC,K=DbC,F=A,K=/LA/Ldg,F={P}1,T={P}2,K=/LA/AccCde,F={P}3,T={P}4,K=/LA/Prd,F={P}5,T={P}6,K=/LA/TC2,E=1,O=/LA/BseAmt,",'TB CS'!O60,$C60,$C60,$A$1,$A$2,O$1,O$1)</f>
        <v>0</v>
      </c>
      <c r="P60" s="9">
        <f>[1]!AG_SMLK("0,2,SS5,LA,F=LSC,K=DbC,F=A,K=/LA/Ldg,F={P}1,T={P}2,K=/LA/AccCde,F={P}3,T={P}4,K=/LA/Prd,F={P}5,T={P}6,K=/LA/TC2,E=1,O=/LA/BseAmt,",'TB CS'!P60,$C60,$C60,$A$1,$A$2,P$1,P$1)</f>
        <v>0</v>
      </c>
      <c r="Q60" s="9">
        <f>[1]!AG_SMLK("0,2,SS5,LA,F=LSC,K=DbC,F=A,K=/LA/Ldg,F={P}1,T={P}2,K=/LA/AccCde,F={P}3,T={P}4,K=/LA/Prd,F={P}5,T={P}6,K=/LA/TC2,E=1,O=/LA/BseAmt,",'TB CS'!Q60,$C60,$C60,$A$1,$A$2,Q$1,Q$1)</f>
        <v>0</v>
      </c>
      <c r="R60" s="9">
        <f>[1]!AG_SMLK("0,2,SS5,LA,F=LSC,K=DbC,F=A,K=/LA/Ldg,F={P}1,T={P}2,K=/LA/AccCde,F={P}3,T={P}4,K=/LA/Prd,F={P}5,T={P}6,K=/LA/TC2,E=1,O=/LA/BseAmt,",'TB CS'!R60,$C60,$C60,$A$1,$A$2,R$1,R$1)</f>
        <v>0</v>
      </c>
      <c r="S60" s="2"/>
      <c r="T60" s="2">
        <f t="shared" si="4"/>
        <v>0</v>
      </c>
      <c r="V60" s="2"/>
      <c r="W60" s="9">
        <f>[1]!AG_SMLK("0,2,SS5,LA,F=LSC,K=DbC,F=A,K=/LA/Ldg,F={P}1,T={P}2,K=/LA/AccCde,F={P}3,T={P}4,K=/LA/Prd,F={P}5,T={P}6,K=/LA/TC2,E=1,O=/LA/BseAmt,",'TB CS'!W60,$C60,$C60,$A$1,$A$2,W$1,W$1)</f>
        <v>0</v>
      </c>
      <c r="Y60" s="2">
        <f t="shared" si="5"/>
        <v>0</v>
      </c>
    </row>
    <row r="61" spans="1:25" ht="12.75">
      <c r="A61" s="2"/>
      <c r="C61" s="6">
        <v>5350</v>
      </c>
      <c r="D61" s="1" t="s">
        <v>27</v>
      </c>
      <c r="F61" s="9">
        <f>[1]!AG_SMLK("0,2,SS5,LA,F=LSC,K=DbC,F=A,K=/LA/Ldg,F={P}1,T={P}2,K=/LA/AccCde,F={P}3,T={P}4,K=/LA/Prd,F={P}5,T={P}6,K=/LA/TC2,E=1,O=/LA/BseAmt,",'TB CS'!F61,$C61,$C61,$A$1,$A$2,F$1,F$1)</f>
        <v>4495.87</v>
      </c>
      <c r="G61" s="9">
        <f>[1]!AG_SMLK("0,2,SS5,LA,F=LSC,K=DbC,F=A,K=/LA/Ldg,F={P}1,T={P}2,K=/LA/AccCde,F={P}3,T={P}4,K=/LA/Prd,F={P}5,T={P}6,K=/LA/TC2,E=1,O=/LA/BseAmt,",'TB CS'!G61,$C61,$C61,$A$1,$A$2,G$1,G$1)</f>
        <v>18509.09</v>
      </c>
      <c r="H61" s="9">
        <f>[1]!AG_SMLK("0,2,SS5,LA,F=LSC,K=DbC,F=A,K=/LA/Ldg,F={P}1,T={P}2,K=/LA/AccCde,F={P}3,T={P}4,K=/LA/Prd,F={P}5,T={P}6,K=/LA/TC2,E=1,O=/LA/BseAmt,",'TB CS'!H61,$C61,$C61,$A$1,$A$2,H$1,H$1)</f>
        <v>9543.81</v>
      </c>
      <c r="I61" s="9">
        <f>[1]!AG_SMLK("0,2,SS5,LA,F=LSC,K=DbC,F=A,K=/LA/Ldg,F={P}1,T={P}2,K=/LA/AccCde,F={P}3,T={P}4,K=/LA/Prd,F={P}5,T={P}6,K=/LA/TC2,E=1,O=/LA/BseAmt,",'TB CS'!I61,$C61,$C61,$A$1,$A$2,I$1,I$1)</f>
        <v>7650.63</v>
      </c>
      <c r="J61" s="9">
        <f>[1]!AG_SMLK("0,2,SS5,LA,F=LSC,K=DbC,F=A,K=/LA/Ldg,F={P}1,T={P}2,K=/LA/AccCde,F={P}3,T={P}4,K=/LA/Prd,F={P}5,T={P}6,K=/LA/TC2,E=1,O=/LA/BseAmt,",'TB CS'!J61,$C61,$C61,$A$1,$A$2,J$1,J$1)</f>
        <v>18</v>
      </c>
      <c r="K61" s="9">
        <f>[1]!AG_SMLK("0,2,SS5,LA,F=LSC,K=DbC,F=A,K=/LA/Ldg,F={P}1,T={P}2,K=/LA/AccCde,F={P}3,T={P}4,K=/LA/Prd,F={P}5,T={P}6,K=/LA/TC2,E=1,O=/LA/BseAmt,",'TB CS'!K61,$C61,$C61,$A$1,$A$2,K$1,K$1)</f>
        <v>0</v>
      </c>
      <c r="L61" s="9">
        <f>[1]!AG_SMLK("0,2,SS5,LA,F=LSC,K=DbC,F=A,K=/LA/Ldg,F={P}1,T={P}2,K=/LA/AccCde,F={P}3,T={P}4,K=/LA/Prd,F={P}5,T={P}6,K=/LA/TC2,E=1,O=/LA/BseAmt,",'TB CS'!L61,$C61,$C61,$A$1,$A$2,L$1,L$1)</f>
        <v>4625.14</v>
      </c>
      <c r="M61" s="9">
        <f>[1]!AG_SMLK("0,2,SS5,LA,F=LSC,K=DbC,F=A,K=/LA/Ldg,F={P}1,T={P}2,K=/LA/AccCde,F={P}3,T={P}4,K=/LA/Prd,F={P}5,T={P}6,K=/LA/TC2,E=1,O=/LA/BseAmt,",'TB CS'!M61,$C61,$C61,$A$1,$A$2,M$1,M$1)</f>
        <v>3376.46</v>
      </c>
      <c r="N61" s="9">
        <f>[1]!AG_SMLK("0,2,SS5,LA,F=LSC,K=DbC,F=A,K=/LA/Ldg,F={P}1,T={P}2,K=/LA/AccCde,F={P}3,T={P}4,K=/LA/Prd,F={P}5,T={P}6,K=/LA/TC2,E=1,O=/LA/BseAmt,",'TB CS'!N61,$C61,$C61,$A$1,$A$2,N$1,N$1)</f>
        <v>0</v>
      </c>
      <c r="O61" s="9">
        <f>[1]!AG_SMLK("0,2,SS5,LA,F=LSC,K=DbC,F=A,K=/LA/Ldg,F={P}1,T={P}2,K=/LA/AccCde,F={P}3,T={P}4,K=/LA/Prd,F={P}5,T={P}6,K=/LA/TC2,E=1,O=/LA/BseAmt,",'TB CS'!O61,$C61,$C61,$A$1,$A$2,O$1,O$1)</f>
        <v>160885.82</v>
      </c>
      <c r="P61" s="9">
        <f>[1]!AG_SMLK("0,2,SS5,LA,F=LSC,K=DbC,F=A,K=/LA/Ldg,F={P}1,T={P}2,K=/LA/AccCde,F={P}3,T={P}4,K=/LA/Prd,F={P}5,T={P}6,K=/LA/TC2,E=1,O=/LA/BseAmt,",'TB CS'!P61,$C61,$C61,$A$1,$A$2,P$1,P$1)</f>
        <v>0</v>
      </c>
      <c r="Q61" s="9">
        <f>[1]!AG_SMLK("0,2,SS5,LA,F=LSC,K=DbC,F=A,K=/LA/Ldg,F={P}1,T={P}2,K=/LA/AccCde,F={P}3,T={P}4,K=/LA/Prd,F={P}5,T={P}6,K=/LA/TC2,E=1,O=/LA/BseAmt,",'TB CS'!Q61,$C61,$C61,$A$1,$A$2,Q$1,Q$1)</f>
        <v>231357.76</v>
      </c>
      <c r="R61" s="9">
        <f>[1]!AG_SMLK("0,2,SS5,LA,F=LSC,K=DbC,F=A,K=/LA/Ldg,F={P}1,T={P}2,K=/LA/AccCde,F={P}3,T={P}4,K=/LA/Prd,F={P}5,T={P}6,K=/LA/TC2,E=1,O=/LA/BseAmt,",'TB CS'!R61,$C61,$C61,$A$1,$A$2,R$1,R$1)</f>
        <v>0</v>
      </c>
      <c r="S61" s="2"/>
      <c r="T61" s="2">
        <f>SUM(F61:S61)</f>
        <v>440462.58</v>
      </c>
      <c r="V61" s="2"/>
      <c r="W61" s="9">
        <f>[1]!AG_SMLK("0,2,SS5,LA,F=LSC,K=DbC,F=A,K=/LA/Ldg,F={P}1,T={P}2,K=/LA/AccCde,F={P}3,T={P}4,K=/LA/Prd,F={P}5,T={P}6,K=/LA/TC2,E=1,O=/LA/BseAmt,",'TB CS'!W61,$C61,$C61,$A$1,$A$2,W$1,W$1)</f>
        <v>141874.73</v>
      </c>
      <c r="Y61" s="2">
        <f>SUM(T61:X61)</f>
        <v>582337.31</v>
      </c>
    </row>
    <row r="62" spans="3:25" ht="12.75">
      <c r="C62" s="6">
        <v>5351</v>
      </c>
      <c r="D62" s="1" t="s">
        <v>27</v>
      </c>
      <c r="F62" s="9">
        <f>[1]!AG_SMLK("0,2,SS5,LA,F=LSC,K=DbC,F=A,K=/LA/Ldg,F={P}1,T={P}2,K=/LA/AccCde,F={P}3,T={P}4,K=/LA/Prd,F={P}5,T={P}6,K=/LA/TC2,E=1,O=/LA/BseAmt,",'TB CS'!F62,$C62,$C62,$A$1,$A$2,F$1,F$1)</f>
        <v>21</v>
      </c>
      <c r="G62" s="9">
        <f>[1]!AG_SMLK("0,2,SS5,LA,F=LSC,K=DbC,F=A,K=/LA/Ldg,F={P}1,T={P}2,K=/LA/AccCde,F={P}3,T={P}4,K=/LA/Prd,F={P}5,T={P}6,K=/LA/TC2,E=1,O=/LA/BseAmt,",'TB CS'!G62,$C62,$C62,$A$1,$A$2,G$1,G$1)</f>
        <v>171</v>
      </c>
      <c r="H62" s="9">
        <f>[1]!AG_SMLK("0,2,SS5,LA,F=LSC,K=DbC,F=A,K=/LA/Ldg,F={P}1,T={P}2,K=/LA/AccCde,F={P}3,T={P}4,K=/LA/Prd,F={P}5,T={P}6,K=/LA/TC2,E=1,O=/LA/BseAmt,",'TB CS'!H62,$C62,$C62,$A$1,$A$2,H$1,H$1)</f>
        <v>167.8</v>
      </c>
      <c r="I62" s="9">
        <f>[1]!AG_SMLK("0,2,SS5,LA,F=LSC,K=DbC,F=A,K=/LA/Ldg,F={P}1,T={P}2,K=/LA/AccCde,F={P}3,T={P}4,K=/LA/Prd,F={P}5,T={P}6,K=/LA/TC2,E=1,O=/LA/BseAmt,",'TB CS'!I62,$C62,$C62,$A$1,$A$2,I$1,I$1)</f>
        <v>759.8</v>
      </c>
      <c r="J62" s="9">
        <f>[1]!AG_SMLK("0,2,SS5,LA,F=LSC,K=DbC,F=A,K=/LA/Ldg,F={P}1,T={P}2,K=/LA/AccCde,F={P}3,T={P}4,K=/LA/Prd,F={P}5,T={P}6,K=/LA/TC2,E=1,O=/LA/BseAmt,",'TB CS'!J62,$C62,$C62,$A$1,$A$2,J$1,J$1)</f>
        <v>81.8</v>
      </c>
      <c r="K62" s="9">
        <f>[1]!AG_SMLK("0,2,SS5,LA,F=LSC,K=DbC,F=A,K=/LA/Ldg,F={P}1,T={P}2,K=/LA/AccCde,F={P}3,T={P}4,K=/LA/Prd,F={P}5,T={P}6,K=/LA/TC2,E=1,O=/LA/BseAmt,",'TB CS'!K62,$C62,$C62,$A$1,$A$2,K$1,K$1)</f>
        <v>0</v>
      </c>
      <c r="L62" s="9">
        <f>[1]!AG_SMLK("0,2,SS5,LA,F=LSC,K=DbC,F=A,K=/LA/Ldg,F={P}1,T={P}2,K=/LA/AccCde,F={P}3,T={P}4,K=/LA/Prd,F={P}5,T={P}6,K=/LA/TC2,E=1,O=/LA/BseAmt,",'TB CS'!L62,$C62,$C62,$A$1,$A$2,L$1,L$1)</f>
        <v>18</v>
      </c>
      <c r="M62" s="9">
        <f>[1]!AG_SMLK("0,2,SS5,LA,F=LSC,K=DbC,F=A,K=/LA/Ldg,F={P}1,T={P}2,K=/LA/AccCde,F={P}3,T={P}4,K=/LA/Prd,F={P}5,T={P}6,K=/LA/TC2,E=1,O=/LA/BseAmt,",'TB CS'!M62,$C62,$C62,$A$1,$A$2,M$1,M$1)</f>
        <v>225.02</v>
      </c>
      <c r="N62" s="9">
        <f>[1]!AG_SMLK("0,2,SS5,LA,F=LSC,K=DbC,F=A,K=/LA/Ldg,F={P}1,T={P}2,K=/LA/AccCde,F={P}3,T={P}4,K=/LA/Prd,F={P}5,T={P}6,K=/LA/TC2,E=1,O=/LA/BseAmt,",'TB CS'!N62,$C62,$C62,$A$1,$A$2,N$1,N$1)</f>
        <v>0</v>
      </c>
      <c r="O62" s="9">
        <f>[1]!AG_SMLK("0,2,SS5,LA,F=LSC,K=DbC,F=A,K=/LA/Ldg,F={P}1,T={P}2,K=/LA/AccCde,F={P}3,T={P}4,K=/LA/Prd,F={P}5,T={P}6,K=/LA/TC2,E=1,O=/LA/BseAmt,",'TB CS'!O62,$C62,$C62,$A$1,$A$2,O$1,O$1)</f>
        <v>443.51</v>
      </c>
      <c r="P62" s="9">
        <f>[1]!AG_SMLK("0,2,SS5,LA,F=LSC,K=DbC,F=A,K=/LA/Ldg,F={P}1,T={P}2,K=/LA/AccCde,F={P}3,T={P}4,K=/LA/Prd,F={P}5,T={P}6,K=/LA/TC2,E=1,O=/LA/BseAmt,",'TB CS'!P62,$C62,$C62,$A$1,$A$2,P$1,P$1)</f>
        <v>0</v>
      </c>
      <c r="Q62" s="9">
        <f>[1]!AG_SMLK("0,2,SS5,LA,F=LSC,K=DbC,F=A,K=/LA/Ldg,F={P}1,T={P}2,K=/LA/AccCde,F={P}3,T={P}4,K=/LA/Prd,F={P}5,T={P}6,K=/LA/TC2,E=1,O=/LA/BseAmt,",'TB CS'!Q62,$C62,$C62,$A$1,$A$2,Q$1,Q$1)</f>
        <v>0</v>
      </c>
      <c r="R62" s="9">
        <f>[1]!AG_SMLK("0,2,SS5,LA,F=LSC,K=DbC,F=A,K=/LA/Ldg,F={P}1,T={P}2,K=/LA/AccCde,F={P}3,T={P}4,K=/LA/Prd,F={P}5,T={P}6,K=/LA/TC2,E=1,O=/LA/BseAmt,",'TB CS'!R62,$C62,$C62,$A$1,$A$2,R$1,R$1)</f>
        <v>0</v>
      </c>
      <c r="S62" s="2"/>
      <c r="T62" s="2">
        <f>SUM(F62:S62)</f>
        <v>1887.9299999999998</v>
      </c>
      <c r="V62" s="2"/>
      <c r="W62" s="9">
        <f>[1]!AG_SMLK("0,2,SS5,LA,F=LSC,K=DbC,F=A,K=/LA/Ldg,F={P}1,T={P}2,K=/LA/AccCde,F={P}3,T={P}4,K=/LA/Prd,F={P}5,T={P}6,K=/LA/TC2,E=1,O=/LA/BseAmt,",'TB CS'!W62,$C62,$C62,$A$1,$A$2,W$1,W$1)</f>
        <v>791.75</v>
      </c>
      <c r="Y62" s="2">
        <f>SUM(T62:X62)</f>
        <v>2679.68</v>
      </c>
    </row>
    <row r="63" spans="3:25" ht="12.75">
      <c r="C63" s="6">
        <v>5355</v>
      </c>
      <c r="D63" s="1" t="s">
        <v>27</v>
      </c>
      <c r="F63" s="9">
        <f>[1]!AG_SMLK("0,2,SS5,LA,F=LSC,K=DbC,F=A,K=/LA/Ldg,F={P}1,T={P}2,K=/LA/AccCde,F={P}3,T={P}4,K=/LA/Prd,F={P}5,T={P}6,K=/LA/TC2,E=1,O=/LA/BseAmt,",'TB CS'!F63,$C63,$C63,$A$1,$A$2,F$1,F$1)</f>
        <v>0</v>
      </c>
      <c r="G63" s="9">
        <f>[1]!AG_SMLK("0,2,SS5,LA,F=LSC,K=DbC,F=A,K=/LA/Ldg,F={P}1,T={P}2,K=/LA/AccCde,F={P}3,T={P}4,K=/LA/Prd,F={P}5,T={P}6,K=/LA/TC2,E=1,O=/LA/BseAmt,",'TB CS'!G63,$C63,$C63,$A$1,$A$2,G$1,G$1)</f>
        <v>0</v>
      </c>
      <c r="H63" s="9">
        <f>[1]!AG_SMLK("0,2,SS5,LA,F=LSC,K=DbC,F=A,K=/LA/Ldg,F={P}1,T={P}2,K=/LA/AccCde,F={P}3,T={P}4,K=/LA/Prd,F={P}5,T={P}6,K=/LA/TC2,E=1,O=/LA/BseAmt,",'TB CS'!H63,$C63,$C63,$A$1,$A$2,H$1,H$1)</f>
        <v>0</v>
      </c>
      <c r="I63" s="9">
        <f>[1]!AG_SMLK("0,2,SS5,LA,F=LSC,K=DbC,F=A,K=/LA/Ldg,F={P}1,T={P}2,K=/LA/AccCde,F={P}3,T={P}4,K=/LA/Prd,F={P}5,T={P}6,K=/LA/TC2,E=1,O=/LA/BseAmt,",'TB CS'!I63,$C63,$C63,$A$1,$A$2,I$1,I$1)</f>
        <v>0</v>
      </c>
      <c r="J63" s="9">
        <f>[1]!AG_SMLK("0,2,SS5,LA,F=LSC,K=DbC,F=A,K=/LA/Ldg,F={P}1,T={P}2,K=/LA/AccCde,F={P}3,T={P}4,K=/LA/Prd,F={P}5,T={P}6,K=/LA/TC2,E=1,O=/LA/BseAmt,",'TB CS'!J63,$C63,$C63,$A$1,$A$2,J$1,J$1)</f>
        <v>0</v>
      </c>
      <c r="K63" s="9">
        <f>[1]!AG_SMLK("0,2,SS5,LA,F=LSC,K=DbC,F=A,K=/LA/Ldg,F={P}1,T={P}2,K=/LA/AccCde,F={P}3,T={P}4,K=/LA/Prd,F={P}5,T={P}6,K=/LA/TC2,E=1,O=/LA/BseAmt,",'TB CS'!K63,$C63,$C63,$A$1,$A$2,K$1,K$1)</f>
        <v>0</v>
      </c>
      <c r="L63" s="9">
        <f>[1]!AG_SMLK("0,2,SS5,LA,F=LSC,K=DbC,F=A,K=/LA/Ldg,F={P}1,T={P}2,K=/LA/AccCde,F={P}3,T={P}4,K=/LA/Prd,F={P}5,T={P}6,K=/LA/TC2,E=1,O=/LA/BseAmt,",'TB CS'!L63,$C63,$C63,$A$1,$A$2,L$1,L$1)</f>
        <v>0</v>
      </c>
      <c r="M63" s="9">
        <f>[1]!AG_SMLK("0,2,SS5,LA,F=LSC,K=DbC,F=A,K=/LA/Ldg,F={P}1,T={P}2,K=/LA/AccCde,F={P}3,T={P}4,K=/LA/Prd,F={P}5,T={P}6,K=/LA/TC2,E=1,O=/LA/BseAmt,",'TB CS'!M63,$C63,$C63,$A$1,$A$2,M$1,M$1)</f>
        <v>0</v>
      </c>
      <c r="N63" s="9">
        <f>[1]!AG_SMLK("0,2,SS5,LA,F=LSC,K=DbC,F=A,K=/LA/Ldg,F={P}1,T={P}2,K=/LA/AccCde,F={P}3,T={P}4,K=/LA/Prd,F={P}5,T={P}6,K=/LA/TC2,E=1,O=/LA/BseAmt,",'TB CS'!N63,$C63,$C63,$A$1,$A$2,N$1,N$1)</f>
        <v>0</v>
      </c>
      <c r="O63" s="9">
        <f>[1]!AG_SMLK("0,2,SS5,LA,F=LSC,K=DbC,F=A,K=/LA/Ldg,F={P}1,T={P}2,K=/LA/AccCde,F={P}3,T={P}4,K=/LA/Prd,F={P}5,T={P}6,K=/LA/TC2,E=1,O=/LA/BseAmt,",'TB CS'!O63,$C63,$C63,$A$1,$A$2,O$1,O$1)</f>
        <v>0</v>
      </c>
      <c r="P63" s="9">
        <f>[1]!AG_SMLK("0,2,SS5,LA,F=LSC,K=DbC,F=A,K=/LA/Ldg,F={P}1,T={P}2,K=/LA/AccCde,F={P}3,T={P}4,K=/LA/Prd,F={P}5,T={P}6,K=/LA/TC2,E=1,O=/LA/BseAmt,",'TB CS'!P63,$C63,$C63,$A$1,$A$2,P$1,P$1)</f>
        <v>0</v>
      </c>
      <c r="Q63" s="9">
        <f>[1]!AG_SMLK("0,2,SS5,LA,F=LSC,K=DbC,F=A,K=/LA/Ldg,F={P}1,T={P}2,K=/LA/AccCde,F={P}3,T={P}4,K=/LA/Prd,F={P}5,T={P}6,K=/LA/TC2,E=1,O=/LA/BseAmt,",'TB CS'!Q63,$C63,$C63,$A$1,$A$2,Q$1,Q$1)</f>
        <v>0</v>
      </c>
      <c r="R63" s="9">
        <f>[1]!AG_SMLK("0,2,SS5,LA,F=LSC,K=DbC,F=A,K=/LA/Ldg,F={P}1,T={P}2,K=/LA/AccCde,F={P}3,T={P}4,K=/LA/Prd,F={P}5,T={P}6,K=/LA/TC2,E=1,O=/LA/BseAmt,",'TB CS'!R63,$C63,$C63,$A$1,$A$2,R$1,R$1)</f>
        <v>0</v>
      </c>
      <c r="S63" s="2"/>
      <c r="T63" s="2">
        <f t="shared" si="4"/>
        <v>0</v>
      </c>
      <c r="V63" s="2"/>
      <c r="W63" s="9">
        <f>[1]!AG_SMLK("0,2,SS5,LA,F=LSC,K=DbC,F=A,K=/LA/Ldg,F={P}1,T={P}2,K=/LA/AccCde,F={P}3,T={P}4,K=/LA/Prd,F={P}5,T={P}6,K=/LA/TC2,E=1,O=/LA/BseAmt,",'TB CS'!W63,$C63,$C63,$A$1,$A$2,W$1,W$1)</f>
        <v>0</v>
      </c>
      <c r="Y63" s="2">
        <f t="shared" si="5"/>
        <v>0</v>
      </c>
    </row>
    <row r="64" spans="3:25" ht="12.75">
      <c r="C64" s="6">
        <v>5360</v>
      </c>
      <c r="D64" s="1" t="s">
        <v>28</v>
      </c>
      <c r="F64" s="9">
        <f>[1]!AG_SMLK("0,2,SS5,LA,F=LSC,K=DbC,F=A,K=/LA/Ldg,F={P}1,T={P}2,K=/LA/AccCde,F={P}3,T={P}4,K=/LA/Prd,F={P}5,T={P}6,K=/LA/TC2,E=1,O=/LA/BseAmt,",'TB CS'!F64,$C64,$C64,$A$1,$A$2,F$1,F$1)</f>
        <v>150342.45</v>
      </c>
      <c r="G64" s="9">
        <f>[1]!AG_SMLK("0,2,SS5,LA,F=LSC,K=DbC,F=A,K=/LA/Ldg,F={P}1,T={P}2,K=/LA/AccCde,F={P}3,T={P}4,K=/LA/Prd,F={P}5,T={P}6,K=/LA/TC2,E=1,O=/LA/BseAmt,",'TB CS'!G64,$C64,$C64,$A$1,$A$2,G$1,G$1)</f>
        <v>13.93</v>
      </c>
      <c r="H64" s="9">
        <f>[1]!AG_SMLK("0,2,SS5,LA,F=LSC,K=DbC,F=A,K=/LA/Ldg,F={P}1,T={P}2,K=/LA/AccCde,F={P}3,T={P}4,K=/LA/Prd,F={P}5,T={P}6,K=/LA/TC2,E=1,O=/LA/BseAmt,",'TB CS'!H64,$C64,$C64,$A$1,$A$2,H$1,H$1)</f>
        <v>0</v>
      </c>
      <c r="I64" s="9">
        <f>[1]!AG_SMLK("0,2,SS5,LA,F=LSC,K=DbC,F=A,K=/LA/Ldg,F={P}1,T={P}2,K=/LA/AccCde,F={P}3,T={P}4,K=/LA/Prd,F={P}5,T={P}6,K=/LA/TC2,E=1,O=/LA/BseAmt,",'TB CS'!I64,$C64,$C64,$A$1,$A$2,I$1,I$1)</f>
        <v>0</v>
      </c>
      <c r="J64" s="9">
        <f>[1]!AG_SMLK("0,2,SS5,LA,F=LSC,K=DbC,F=A,K=/LA/Ldg,F={P}1,T={P}2,K=/LA/AccCde,F={P}3,T={P}4,K=/LA/Prd,F={P}5,T={P}6,K=/LA/TC2,E=1,O=/LA/BseAmt,",'TB CS'!J64,$C64,$C64,$A$1,$A$2,J$1,J$1)</f>
        <v>0</v>
      </c>
      <c r="K64" s="9">
        <f>[1]!AG_SMLK("0,2,SS5,LA,F=LSC,K=DbC,F=A,K=/LA/Ldg,F={P}1,T={P}2,K=/LA/AccCde,F={P}3,T={P}4,K=/LA/Prd,F={P}5,T={P}6,K=/LA/TC2,E=1,O=/LA/BseAmt,",'TB CS'!K64,$C64,$C64,$A$1,$A$2,K$1,K$1)</f>
        <v>38.12</v>
      </c>
      <c r="L64" s="9">
        <f>[1]!AG_SMLK("0,2,SS5,LA,F=LSC,K=DbC,F=A,K=/LA/Ldg,F={P}1,T={P}2,K=/LA/AccCde,F={P}3,T={P}4,K=/LA/Prd,F={P}5,T={P}6,K=/LA/TC2,E=1,O=/LA/BseAmt,",'TB CS'!L64,$C64,$C64,$A$1,$A$2,L$1,L$1)</f>
        <v>0</v>
      </c>
      <c r="M64" s="9">
        <f>[1]!AG_SMLK("0,2,SS5,LA,F=LSC,K=DbC,F=A,K=/LA/Ldg,F={P}1,T={P}2,K=/LA/AccCde,F={P}3,T={P}4,K=/LA/Prd,F={P}5,T={P}6,K=/LA/TC2,E=1,O=/LA/BseAmt,",'TB CS'!M64,$C64,$C64,$A$1,$A$2,M$1,M$1)</f>
        <v>0</v>
      </c>
      <c r="N64" s="9">
        <f>[1]!AG_SMLK("0,2,SS5,LA,F=LSC,K=DbC,F=A,K=/LA/Ldg,F={P}1,T={P}2,K=/LA/AccCde,F={P}3,T={P}4,K=/LA/Prd,F={P}5,T={P}6,K=/LA/TC2,E=1,O=/LA/BseAmt,",'TB CS'!N64,$C64,$C64,$A$1,$A$2,N$1,N$1)</f>
        <v>0</v>
      </c>
      <c r="O64" s="9">
        <f>[1]!AG_SMLK("0,2,SS5,LA,F=LSC,K=DbC,F=A,K=/LA/Ldg,F={P}1,T={P}2,K=/LA/AccCde,F={P}3,T={P}4,K=/LA/Prd,F={P}5,T={P}6,K=/LA/TC2,E=1,O=/LA/BseAmt,",'TB CS'!O64,$C64,$C64,$A$1,$A$2,O$1,O$1)</f>
        <v>79850.5</v>
      </c>
      <c r="P64" s="9">
        <f>[1]!AG_SMLK("0,2,SS5,LA,F=LSC,K=DbC,F=A,K=/LA/Ldg,F={P}1,T={P}2,K=/LA/AccCde,F={P}3,T={P}4,K=/LA/Prd,F={P}5,T={P}6,K=/LA/TC2,E=1,O=/LA/BseAmt,",'TB CS'!P64,$C64,$C64,$A$1,$A$2,P$1,P$1)</f>
        <v>0</v>
      </c>
      <c r="Q64" s="9">
        <f>[1]!AG_SMLK("0,2,SS5,LA,F=LSC,K=DbC,F=A,K=/LA/Ldg,F={P}1,T={P}2,K=/LA/AccCde,F={P}3,T={P}4,K=/LA/Prd,F={P}5,T={P}6,K=/LA/TC2,E=1,O=/LA/BseAmt,",'TB CS'!Q64,$C64,$C64,$A$1,$A$2,Q$1,Q$1)</f>
        <v>48037.33</v>
      </c>
      <c r="R64" s="9">
        <f>[1]!AG_SMLK("0,2,SS5,LA,F=LSC,K=DbC,F=A,K=/LA/Ldg,F={P}1,T={P}2,K=/LA/AccCde,F={P}3,T={P}4,K=/LA/Prd,F={P}5,T={P}6,K=/LA/TC2,E=1,O=/LA/BseAmt,",'TB CS'!R64,$C64,$C64,$A$1,$A$2,R$1,R$1)</f>
        <v>0</v>
      </c>
      <c r="S64" s="2"/>
      <c r="T64" s="2">
        <f t="shared" si="4"/>
        <v>278282.33</v>
      </c>
      <c r="V64" s="2"/>
      <c r="W64" s="9">
        <f>[1]!AG_SMLK("0,2,SS5,LA,F=LSC,K=DbC,F=A,K=/LA/Ldg,F={P}1,T={P}2,K=/LA/AccCde,F={P}3,T={P}4,K=/LA/Prd,F={P}5,T={P}6,K=/LA/TC2,E=1,O=/LA/BseAmt,",'TB CS'!W64,$C64,$C64,$A$1,$A$2,W$1,W$1)</f>
        <v>12424.54</v>
      </c>
      <c r="Y64" s="2">
        <f t="shared" si="5"/>
        <v>290706.87</v>
      </c>
    </row>
    <row r="65" spans="3:25" ht="12.75">
      <c r="C65" s="6">
        <v>5370</v>
      </c>
      <c r="D65" s="1" t="s">
        <v>29</v>
      </c>
      <c r="F65" s="9">
        <f>[1]!AG_SMLK("0,2,SS5,LA,F=LSC,K=DbC,F=A,K=/LA/Ldg,F={P}1,T={P}2,K=/LA/AccCde,F={P}3,T={P}4,K=/LA/Prd,F={P}5,T={P}6,K=/LA/TC2,E=1,O=/LA/BseAmt,",'TB CS'!F65,$C65,$C65,$A$1,$A$2,F$1,F$1)</f>
        <v>0</v>
      </c>
      <c r="G65" s="9">
        <f>[1]!AG_SMLK("0,2,SS5,LA,F=LSC,K=DbC,F=A,K=/LA/Ldg,F={P}1,T={P}2,K=/LA/AccCde,F={P}3,T={P}4,K=/LA/Prd,F={P}5,T={P}6,K=/LA/TC2,E=1,O=/LA/BseAmt,",'TB CS'!G65,$C65,$C65,$A$1,$A$2,G$1,G$1)</f>
        <v>0</v>
      </c>
      <c r="H65" s="9">
        <f>[1]!AG_SMLK("0,2,SS5,LA,F=LSC,K=DbC,F=A,K=/LA/Ldg,F={P}1,T={P}2,K=/LA/AccCde,F={P}3,T={P}4,K=/LA/Prd,F={P}5,T={P}6,K=/LA/TC2,E=1,O=/LA/BseAmt,",'TB CS'!H65,$C65,$C65,$A$1,$A$2,H$1,H$1)</f>
        <v>0</v>
      </c>
      <c r="I65" s="9">
        <f>[1]!AG_SMLK("0,2,SS5,LA,F=LSC,K=DbC,F=A,K=/LA/Ldg,F={P}1,T={P}2,K=/LA/AccCde,F={P}3,T={P}4,K=/LA/Prd,F={P}5,T={P}6,K=/LA/TC2,E=1,O=/LA/BseAmt,",'TB CS'!I65,$C65,$C65,$A$1,$A$2,I$1,I$1)</f>
        <v>0</v>
      </c>
      <c r="J65" s="9">
        <f>[1]!AG_SMLK("0,2,SS5,LA,F=LSC,K=DbC,F=A,K=/LA/Ldg,F={P}1,T={P}2,K=/LA/AccCde,F={P}3,T={P}4,K=/LA/Prd,F={P}5,T={P}6,K=/LA/TC2,E=1,O=/LA/BseAmt,",'TB CS'!J65,$C65,$C65,$A$1,$A$2,J$1,J$1)</f>
        <v>0</v>
      </c>
      <c r="K65" s="9">
        <f>[1]!AG_SMLK("0,2,SS5,LA,F=LSC,K=DbC,F=A,K=/LA/Ldg,F={P}1,T={P}2,K=/LA/AccCde,F={P}3,T={P}4,K=/LA/Prd,F={P}5,T={P}6,K=/LA/TC2,E=1,O=/LA/BseAmt,",'TB CS'!K65,$C65,$C65,$A$1,$A$2,K$1,K$1)</f>
        <v>0</v>
      </c>
      <c r="L65" s="9">
        <f>[1]!AG_SMLK("0,2,SS5,LA,F=LSC,K=DbC,F=A,K=/LA/Ldg,F={P}1,T={P}2,K=/LA/AccCde,F={P}3,T={P}4,K=/LA/Prd,F={P}5,T={P}6,K=/LA/TC2,E=1,O=/LA/BseAmt,",'TB CS'!L65,$C65,$C65,$A$1,$A$2,L$1,L$1)</f>
        <v>0</v>
      </c>
      <c r="M65" s="9">
        <f>[1]!AG_SMLK("0,2,SS5,LA,F=LSC,K=DbC,F=A,K=/LA/Ldg,F={P}1,T={P}2,K=/LA/AccCde,F={P}3,T={P}4,K=/LA/Prd,F={P}5,T={P}6,K=/LA/TC2,E=1,O=/LA/BseAmt,",'TB CS'!M65,$C65,$C65,$A$1,$A$2,M$1,M$1)</f>
        <v>0</v>
      </c>
      <c r="N65" s="9">
        <f>[1]!AG_SMLK("0,2,SS5,LA,F=LSC,K=DbC,F=A,K=/LA/Ldg,F={P}1,T={P}2,K=/LA/AccCde,F={P}3,T={P}4,K=/LA/Prd,F={P}5,T={P}6,K=/LA/TC2,E=1,O=/LA/BseAmt,",'TB CS'!N65,$C65,$C65,$A$1,$A$2,N$1,N$1)</f>
        <v>0</v>
      </c>
      <c r="O65" s="9">
        <f>[1]!AG_SMLK("0,2,SS5,LA,F=LSC,K=DbC,F=A,K=/LA/Ldg,F={P}1,T={P}2,K=/LA/AccCde,F={P}3,T={P}4,K=/LA/Prd,F={P}5,T={P}6,K=/LA/TC2,E=1,O=/LA/BseAmt,",'TB CS'!O65,$C65,$C65,$A$1,$A$2,O$1,O$1)</f>
        <v>0</v>
      </c>
      <c r="P65" s="9">
        <f>[1]!AG_SMLK("0,2,SS5,LA,F=LSC,K=DbC,F=A,K=/LA/Ldg,F={P}1,T={P}2,K=/LA/AccCde,F={P}3,T={P}4,K=/LA/Prd,F={P}5,T={P}6,K=/LA/TC2,E=1,O=/LA/BseAmt,",'TB CS'!P65,$C65,$C65,$A$1,$A$2,P$1,P$1)</f>
        <v>0</v>
      </c>
      <c r="Q65" s="9">
        <f>[1]!AG_SMLK("0,2,SS5,LA,F=LSC,K=DbC,F=A,K=/LA/Ldg,F={P}1,T={P}2,K=/LA/AccCde,F={P}3,T={P}4,K=/LA/Prd,F={P}5,T={P}6,K=/LA/TC2,E=1,O=/LA/BseAmt,",'TB CS'!Q65,$C65,$C65,$A$1,$A$2,Q$1,Q$1)</f>
        <v>0</v>
      </c>
      <c r="R65" s="9">
        <f>[1]!AG_SMLK("0,2,SS5,LA,F=LSC,K=DbC,F=A,K=/LA/Ldg,F={P}1,T={P}2,K=/LA/AccCde,F={P}3,T={P}4,K=/LA/Prd,F={P}5,T={P}6,K=/LA/TC2,E=1,O=/LA/BseAmt,",'TB CS'!R65,$C65,$C65,$A$1,$A$2,R$1,R$1)</f>
        <v>0</v>
      </c>
      <c r="S65" s="2"/>
      <c r="T65" s="2">
        <f t="shared" si="4"/>
        <v>0</v>
      </c>
      <c r="V65" s="2"/>
      <c r="W65" s="9">
        <f>[1]!AG_SMLK("0,2,SS5,LA,F=LSC,K=DbC,F=A,K=/LA/Ldg,F={P}1,T={P}2,K=/LA/AccCde,F={P}3,T={P}4,K=/LA/Prd,F={P}5,T={P}6,K=/LA/TC2,E=1,O=/LA/BseAmt,",'TB CS'!W65,$C65,$C65,$A$1,$A$2,W$1,W$1)</f>
        <v>0</v>
      </c>
      <c r="Y65" s="2">
        <f t="shared" si="5"/>
        <v>0</v>
      </c>
    </row>
    <row r="66" spans="3:26" ht="12.75">
      <c r="C66" s="6">
        <v>5390</v>
      </c>
      <c r="D66" s="1" t="s">
        <v>31</v>
      </c>
      <c r="F66" s="9">
        <f>[1]!AG_SMLK("0,2,SS5,LA,F=LSC,K=DbC,F=A,K=/LA/Ldg,F={P}1,T={P}2,K=/LA/AccCde,F={P}3,T={P}4,K=/LA/Prd,F={P}5,T={P}6,K=/LA/TC2,E=1,O=/LA/BseAmt,",'TB CS'!F66,$C66,$C66,$A$1,$A$2,F$1,F$1)</f>
        <v>0</v>
      </c>
      <c r="G66" s="9">
        <f>[1]!AG_SMLK("0,2,SS5,LA,F=LSC,K=DbC,F=A,K=/LA/Ldg,F={P}1,T={P}2,K=/LA/AccCde,F={P}3,T={P}4,K=/LA/Prd,F={P}5,T={P}6,K=/LA/TC2,E=1,O=/LA/BseAmt,",'TB CS'!G66,$C66,$C66,$A$1,$A$2,G$1,G$1)</f>
        <v>0</v>
      </c>
      <c r="H66" s="9">
        <f>[1]!AG_SMLK("0,2,SS5,LA,F=LSC,K=DbC,F=A,K=/LA/Ldg,F={P}1,T={P}2,K=/LA/AccCde,F={P}3,T={P}4,K=/LA/Prd,F={P}5,T={P}6,K=/LA/TC2,E=1,O=/LA/BseAmt,",'TB CS'!H66,$C66,$C66,$A$1,$A$2,H$1,H$1)</f>
        <v>0</v>
      </c>
      <c r="I66" s="9">
        <f>[1]!AG_SMLK("0,2,SS5,LA,F=LSC,K=DbC,F=A,K=/LA/Ldg,F={P}1,T={P}2,K=/LA/AccCde,F={P}3,T={P}4,K=/LA/Prd,F={P}5,T={P}6,K=/LA/TC2,E=1,O=/LA/BseAmt,",'TB CS'!I66,$C66,$C66,$A$1,$A$2,I$1,I$1)</f>
        <v>0</v>
      </c>
      <c r="J66" s="9">
        <f>[1]!AG_SMLK("0,2,SS5,LA,F=LSC,K=DbC,F=A,K=/LA/Ldg,F={P}1,T={P}2,K=/LA/AccCde,F={P}3,T={P}4,K=/LA/Prd,F={P}5,T={P}6,K=/LA/TC2,E=1,O=/LA/BseAmt,",'TB CS'!J66,$C66,$C66,$A$1,$A$2,J$1,J$1)</f>
        <v>0</v>
      </c>
      <c r="K66" s="9">
        <f>[1]!AG_SMLK("0,2,SS5,LA,F=LSC,K=DbC,F=A,K=/LA/Ldg,F={P}1,T={P}2,K=/LA/AccCde,F={P}3,T={P}4,K=/LA/Prd,F={P}5,T={P}6,K=/LA/TC2,E=1,O=/LA/BseAmt,",'TB CS'!K66,$C66,$C66,$A$1,$A$2,K$1,K$1)</f>
        <v>0</v>
      </c>
      <c r="L66" s="9">
        <f>[1]!AG_SMLK("0,2,SS5,LA,F=LSC,K=DbC,F=A,K=/LA/Ldg,F={P}1,T={P}2,K=/LA/AccCde,F={P}3,T={P}4,K=/LA/Prd,F={P}5,T={P}6,K=/LA/TC2,E=1,O=/LA/BseAmt,",'TB CS'!L66,$C66,$C66,$A$1,$A$2,L$1,L$1)</f>
        <v>0</v>
      </c>
      <c r="M66" s="9">
        <f>[1]!AG_SMLK("0,2,SS5,LA,F=LSC,K=DbC,F=A,K=/LA/Ldg,F={P}1,T={P}2,K=/LA/AccCde,F={P}3,T={P}4,K=/LA/Prd,F={P}5,T={P}6,K=/LA/TC2,E=1,O=/LA/BseAmt,",'TB CS'!M66,$C66,$C66,$A$1,$A$2,M$1,M$1)</f>
        <v>-14.66</v>
      </c>
      <c r="N66" s="9">
        <f>[1]!AG_SMLK("0,2,SS5,LA,F=LSC,K=DbC,F=A,K=/LA/Ldg,F={P}1,T={P}2,K=/LA/AccCde,F={P}3,T={P}4,K=/LA/Prd,F={P}5,T={P}6,K=/LA/TC2,E=1,O=/LA/BseAmt,",'TB CS'!N66,$C66,$C66,$A$1,$A$2,N$1,N$1)</f>
        <v>0</v>
      </c>
      <c r="O66" s="9">
        <f>[1]!AG_SMLK("0,2,SS5,LA,F=LSC,K=DbC,F=A,K=/LA/Ldg,F={P}1,T={P}2,K=/LA/AccCde,F={P}3,T={P}4,K=/LA/Prd,F={P}5,T={P}6,K=/LA/TC2,E=1,O=/LA/BseAmt,",'TB CS'!O66,$C66,$C66,$A$1,$A$2,O$1,O$1)</f>
        <v>0</v>
      </c>
      <c r="P66" s="9">
        <f>[1]!AG_SMLK("0,2,SS5,LA,F=LSC,K=DbC,F=A,K=/LA/Ldg,F={P}1,T={P}2,K=/LA/AccCde,F={P}3,T={P}4,K=/LA/Prd,F={P}5,T={P}6,K=/LA/TC2,E=1,O=/LA/BseAmt,",'TB CS'!P66,$C66,$C66,$A$1,$A$2,P$1,P$1)</f>
        <v>0</v>
      </c>
      <c r="Q66" s="9">
        <f>[1]!AG_SMLK("0,2,SS5,LA,F=LSC,K=DbC,F=A,K=/LA/Ldg,F={P}1,T={P}2,K=/LA/AccCde,F={P}3,T={P}4,K=/LA/Prd,F={P}5,T={P}6,K=/LA/TC2,E=1,O=/LA/BseAmt,",'TB CS'!Q66,$C66,$C66,$A$1,$A$2,Q$1,Q$1)</f>
        <v>0</v>
      </c>
      <c r="R66" s="9">
        <f>[1]!AG_SMLK("0,2,SS5,LA,F=LSC,K=DbC,F=A,K=/LA/Ldg,F={P}1,T={P}2,K=/LA/AccCde,F={P}3,T={P}4,K=/LA/Prd,F={P}5,T={P}6,K=/LA/TC2,E=1,O=/LA/BseAmt,",'TB CS'!R66,$C66,$C66,$A$1,$A$2,R$1,R$1)</f>
        <v>0</v>
      </c>
      <c r="S66" s="2"/>
      <c r="T66" s="2">
        <f>SUM(F66:S66)</f>
        <v>-14.66</v>
      </c>
      <c r="V66" s="2"/>
      <c r="W66" s="9">
        <f>[1]!AG_SMLK("0,2,SS5,LA,F=LSC,K=DbC,F=A,K=/LA/Ldg,F={P}1,T={P}2,K=/LA/AccCde,F={P}3,T={P}4,K=/LA/Prd,F={P}5,T={P}6,K=/LA/TC2,E=1,O=/LA/BseAmt,",'TB CS'!W66,$C66,$C66,$A$1,$A$2,W$1,W$1)</f>
        <v>0</v>
      </c>
      <c r="Y66" s="2">
        <f>SUM(T66:X66)</f>
        <v>-14.66</v>
      </c>
      <c r="Z66" s="11">
        <f>SUM(Y57:Y68)</f>
        <v>907992.9600000001</v>
      </c>
    </row>
    <row r="67" spans="3:27" ht="12.75">
      <c r="C67" s="6"/>
      <c r="D67" s="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2"/>
      <c r="T67" s="2"/>
      <c r="V67" s="2"/>
      <c r="W67" s="9"/>
      <c r="Y67" s="2"/>
      <c r="Z67" s="11">
        <v>907992</v>
      </c>
      <c r="AA67" s="13" t="s">
        <v>125</v>
      </c>
    </row>
    <row r="68" spans="3:27" ht="12.75">
      <c r="C68" s="6"/>
      <c r="D68" s="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2"/>
      <c r="T68" s="2"/>
      <c r="V68" s="2"/>
      <c r="W68" s="9"/>
      <c r="Y68" s="2"/>
      <c r="Z68" s="11">
        <f>+Z66-Z67</f>
        <v>0.9600000000791624</v>
      </c>
      <c r="AA68" s="13" t="s">
        <v>81</v>
      </c>
    </row>
    <row r="69" spans="3:25" ht="12.75">
      <c r="C69" s="6"/>
      <c r="D69" s="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2"/>
      <c r="T69" s="2"/>
      <c r="V69" s="2"/>
      <c r="W69" s="9"/>
      <c r="Y69" s="2"/>
    </row>
    <row r="70" spans="3:25" ht="12.75">
      <c r="C70" s="6">
        <v>5420</v>
      </c>
      <c r="D70" s="1" t="s">
        <v>33</v>
      </c>
      <c r="F70" s="9">
        <f>[1]!AG_SMLK("0,2,SS5,LA,F=LSC,K=DbC,F=A,K=/LA/Ldg,F={P}1,T={P}2,K=/LA/AccCde,F={P}3,T={P}4,K=/LA/Prd,F={P}5,T={P}6,K=/LA/TC2,E=1,O=/LA/BseAmt,",'TB CS'!F70,$C70,$C70,$A$1,$A$2,F$1,F$1)</f>
        <v>0</v>
      </c>
      <c r="G70" s="9">
        <f>[1]!AG_SMLK("0,2,SS5,LA,F=LSC,K=DbC,F=A,K=/LA/Ldg,F={P}1,T={P}2,K=/LA/AccCde,F={P}3,T={P}4,K=/LA/Prd,F={P}5,T={P}6,K=/LA/TC2,E=1,O=/LA/BseAmt,",'TB CS'!G70,$C70,$C70,$A$1,$A$2,G$1,G$1)</f>
        <v>0</v>
      </c>
      <c r="H70" s="9">
        <f>[1]!AG_SMLK("0,2,SS5,LA,F=LSC,K=DbC,F=A,K=/LA/Ldg,F={P}1,T={P}2,K=/LA/AccCde,F={P}3,T={P}4,K=/LA/Prd,F={P}5,T={P}6,K=/LA/TC2,E=1,O=/LA/BseAmt,",'TB CS'!H70,$C70,$C70,$A$1,$A$2,H$1,H$1)</f>
        <v>0</v>
      </c>
      <c r="I70" s="9">
        <f>[1]!AG_SMLK("0,2,SS5,LA,F=LSC,K=DbC,F=A,K=/LA/Ldg,F={P}1,T={P}2,K=/LA/AccCde,F={P}3,T={P}4,K=/LA/Prd,F={P}5,T={P}6,K=/LA/TC2,E=1,O=/LA/BseAmt,",'TB CS'!I70,$C70,$C70,$A$1,$A$2,I$1,I$1)</f>
        <v>0</v>
      </c>
      <c r="J70" s="9">
        <f>[1]!AG_SMLK("0,2,SS5,LA,F=LSC,K=DbC,F=A,K=/LA/Ldg,F={P}1,T={P}2,K=/LA/AccCde,F={P}3,T={P}4,K=/LA/Prd,F={P}5,T={P}6,K=/LA/TC2,E=1,O=/LA/BseAmt,",'TB CS'!J70,$C70,$C70,$A$1,$A$2,J$1,J$1)</f>
        <v>0</v>
      </c>
      <c r="K70" s="9">
        <f>[1]!AG_SMLK("0,2,SS5,LA,F=LSC,K=DbC,F=A,K=/LA/Ldg,F={P}1,T={P}2,K=/LA/AccCde,F={P}3,T={P}4,K=/LA/Prd,F={P}5,T={P}6,K=/LA/TC2,E=1,O=/LA/BseAmt,",'TB CS'!K70,$C70,$C70,$A$1,$A$2,K$1,K$1)</f>
        <v>17290.22</v>
      </c>
      <c r="L70" s="9">
        <f>[1]!AG_SMLK("0,2,SS5,LA,F=LSC,K=DbC,F=A,K=/LA/Ldg,F={P}1,T={P}2,K=/LA/AccCde,F={P}3,T={P}4,K=/LA/Prd,F={P}5,T={P}6,K=/LA/TC2,E=1,O=/LA/BseAmt,",'TB CS'!L70,$C70,$C70,$A$1,$A$2,L$1,L$1)</f>
        <v>0</v>
      </c>
      <c r="M70" s="9">
        <f>[1]!AG_SMLK("0,2,SS5,LA,F=LSC,K=DbC,F=A,K=/LA/Ldg,F={P}1,T={P}2,K=/LA/AccCde,F={P}3,T={P}4,K=/LA/Prd,F={P}5,T={P}6,K=/LA/TC2,E=1,O=/LA/BseAmt,",'TB CS'!M70,$C70,$C70,$A$1,$A$2,M$1,M$1)</f>
        <v>0</v>
      </c>
      <c r="N70" s="9">
        <f>[1]!AG_SMLK("0,2,SS5,LA,F=LSC,K=DbC,F=A,K=/LA/Ldg,F={P}1,T={P}2,K=/LA/AccCde,F={P}3,T={P}4,K=/LA/Prd,F={P}5,T={P}6,K=/LA/TC2,E=1,O=/LA/BseAmt,",'TB CS'!N70,$C70,$C70,$A$1,$A$2,N$1,N$1)</f>
        <v>0</v>
      </c>
      <c r="O70" s="9">
        <f>[1]!AG_SMLK("0,2,SS5,LA,F=LSC,K=DbC,F=A,K=/LA/Ldg,F={P}1,T={P}2,K=/LA/AccCde,F={P}3,T={P}4,K=/LA/Prd,F={P}5,T={P}6,K=/LA/TC2,E=1,O=/LA/BseAmt,",'TB CS'!O70,$C70,$C70,$A$1,$A$2,O$1,O$1)</f>
        <v>0</v>
      </c>
      <c r="P70" s="9">
        <f>[1]!AG_SMLK("0,2,SS5,LA,F=LSC,K=DbC,F=A,K=/LA/Ldg,F={P}1,T={P}2,K=/LA/AccCde,F={P}3,T={P}4,K=/LA/Prd,F={P}5,T={P}6,K=/LA/TC2,E=1,O=/LA/BseAmt,",'TB CS'!P70,$C70,$C70,$A$1,$A$2,P$1,P$1)</f>
        <v>0</v>
      </c>
      <c r="Q70" s="9">
        <f>[1]!AG_SMLK("0,2,SS5,LA,F=LSC,K=DbC,F=A,K=/LA/Ldg,F={P}1,T={P}2,K=/LA/AccCde,F={P}3,T={P}4,K=/LA/Prd,F={P}5,T={P}6,K=/LA/TC2,E=1,O=/LA/BseAmt,",'TB CS'!Q70,$C70,$C70,$A$1,$A$2,Q$1,Q$1)</f>
        <v>0</v>
      </c>
      <c r="R70" s="9">
        <f>[1]!AG_SMLK("0,2,SS5,LA,F=LSC,K=DbC,F=A,K=/LA/Ldg,F={P}1,T={P}2,K=/LA/AccCde,F={P}3,T={P}4,K=/LA/Prd,F={P}5,T={P}6,K=/LA/TC2,E=1,O=/LA/BseAmt,",'TB CS'!R70,$C70,$C70,$A$1,$A$2,R$1,R$1)</f>
        <v>0</v>
      </c>
      <c r="S70" s="2"/>
      <c r="T70" s="2">
        <f>SUM(F70:S70)</f>
        <v>17290.22</v>
      </c>
      <c r="V70" s="2"/>
      <c r="W70" s="9">
        <f>[1]!AG_SMLK("0,2,SS5,LA,F=LSC,K=DbC,F=A,K=/LA/Ldg,F={P}1,T={P}2,K=/LA/AccCde,F={P}3,T={P}4,K=/LA/Prd,F={P}5,T={P}6,K=/LA/TC2,E=1,O=/LA/BseAmt,",'TB CS'!W70,$C70,$C70,$A$1,$A$2,W$1,W$1)</f>
        <v>1482.43</v>
      </c>
      <c r="Y70" s="2">
        <f>SUM(T70:X70)</f>
        <v>18772.65</v>
      </c>
    </row>
    <row r="71" spans="3:26" ht="12.75">
      <c r="C71" s="6">
        <v>5611</v>
      </c>
      <c r="D71" s="1" t="s">
        <v>47</v>
      </c>
      <c r="F71" s="9">
        <f>[1]!AG_SMLK("0,2,SS5,LA,F=LSC,K=DbC,F=A,K=/LA/Ldg,F={P}1,T={P}2,K=/LA/AccCde,F={P}3,T={P}4,K=/LA/Prd,F={P}5,T={P}6,K=/LA/TC2,E=1,O=/LA/BseAmt,",'TB CS'!F71,$C71,$C71,$A$1,$A$2,F$1,F$1)</f>
        <v>0</v>
      </c>
      <c r="G71" s="9">
        <f>[1]!AG_SMLK("0,2,SS5,LA,F=LSC,K=DbC,F=A,K=/LA/Ldg,F={P}1,T={P}2,K=/LA/AccCde,F={P}3,T={P}4,K=/LA/Prd,F={P}5,T={P}6,K=/LA/TC2,E=1,O=/LA/BseAmt,",'TB CS'!G71,$C71,$C71,$A$1,$A$2,G$1,G$1)</f>
        <v>0</v>
      </c>
      <c r="H71" s="9">
        <f>[1]!AG_SMLK("0,2,SS5,LA,F=LSC,K=DbC,F=A,K=/LA/Ldg,F={P}1,T={P}2,K=/LA/AccCde,F={P}3,T={P}4,K=/LA/Prd,F={P}5,T={P}6,K=/LA/TC2,E=1,O=/LA/BseAmt,",'TB CS'!H71,$C71,$C71,$A$1,$A$2,H$1,H$1)</f>
        <v>0</v>
      </c>
      <c r="I71" s="9">
        <f>[1]!AG_SMLK("0,2,SS5,LA,F=LSC,K=DbC,F=A,K=/LA/Ldg,F={P}1,T={P}2,K=/LA/AccCde,F={P}3,T={P}4,K=/LA/Prd,F={P}5,T={P}6,K=/LA/TC2,E=1,O=/LA/BseAmt,",'TB CS'!I71,$C71,$C71,$A$1,$A$2,I$1,I$1)</f>
        <v>0</v>
      </c>
      <c r="J71" s="9">
        <f>[1]!AG_SMLK("0,2,SS5,LA,F=LSC,K=DbC,F=A,K=/LA/Ldg,F={P}1,T={P}2,K=/LA/AccCde,F={P}3,T={P}4,K=/LA/Prd,F={P}5,T={P}6,K=/LA/TC2,E=1,O=/LA/BseAmt,",'TB CS'!J71,$C71,$C71,$A$1,$A$2,J$1,J$1)</f>
        <v>1245.59</v>
      </c>
      <c r="K71" s="9">
        <f>[1]!AG_SMLK("0,2,SS5,LA,F=LSC,K=DbC,F=A,K=/LA/Ldg,F={P}1,T={P}2,K=/LA/AccCde,F={P}3,T={P}4,K=/LA/Prd,F={P}5,T={P}6,K=/LA/TC2,E=1,O=/LA/BseAmt,",'TB CS'!K71,$C71,$C71,$A$1,$A$2,K$1,K$1)</f>
        <v>4478.68</v>
      </c>
      <c r="L71" s="9">
        <f>[1]!AG_SMLK("0,2,SS5,LA,F=LSC,K=DbC,F=A,K=/LA/Ldg,F={P}1,T={P}2,K=/LA/AccCde,F={P}3,T={P}4,K=/LA/Prd,F={P}5,T={P}6,K=/LA/TC2,E=1,O=/LA/BseAmt,",'TB CS'!L71,$C71,$C71,$A$1,$A$2,L$1,L$1)</f>
        <v>0</v>
      </c>
      <c r="M71" s="9">
        <f>[1]!AG_SMLK("0,2,SS5,LA,F=LSC,K=DbC,F=A,K=/LA/Ldg,F={P}1,T={P}2,K=/LA/AccCde,F={P}3,T={P}4,K=/LA/Prd,F={P}5,T={P}6,K=/LA/TC2,E=1,O=/LA/BseAmt,",'TB CS'!M71,$C71,$C71,$A$1,$A$2,M$1,M$1)</f>
        <v>63017.54</v>
      </c>
      <c r="N71" s="9">
        <f>[1]!AG_SMLK("0,2,SS5,LA,F=LSC,K=DbC,F=A,K=/LA/Ldg,F={P}1,T={P}2,K=/LA/AccCde,F={P}3,T={P}4,K=/LA/Prd,F={P}5,T={P}6,K=/LA/TC2,E=1,O=/LA/BseAmt,",'TB CS'!N71,$C71,$C71,$A$1,$A$2,N$1,N$1)</f>
        <v>0</v>
      </c>
      <c r="O71" s="9">
        <f>[1]!AG_SMLK("0,2,SS5,LA,F=LSC,K=DbC,F=A,K=/LA/Ldg,F={P}1,T={P}2,K=/LA/AccCde,F={P}3,T={P}4,K=/LA/Prd,F={P}5,T={P}6,K=/LA/TC2,E=1,O=/LA/BseAmt,",'TB CS'!O71,$C71,$C71,$A$1,$A$2,O$1,O$1)</f>
        <v>0</v>
      </c>
      <c r="P71" s="9">
        <f>[1]!AG_SMLK("0,2,SS5,LA,F=LSC,K=DbC,F=A,K=/LA/Ldg,F={P}1,T={P}2,K=/LA/AccCde,F={P}3,T={P}4,K=/LA/Prd,F={P}5,T={P}6,K=/LA/TC2,E=1,O=/LA/BseAmt,",'TB CS'!P71,$C71,$C71,$A$1,$A$2,P$1,P$1)</f>
        <v>0</v>
      </c>
      <c r="Q71" s="9">
        <f>[1]!AG_SMLK("0,2,SS5,LA,F=LSC,K=DbC,F=A,K=/LA/Ldg,F={P}1,T={P}2,K=/LA/AccCde,F={P}3,T={P}4,K=/LA/Prd,F={P}5,T={P}6,K=/LA/TC2,E=1,O=/LA/BseAmt,",'TB CS'!Q71,$C71,$C71,$A$1,$A$2,Q$1,Q$1)</f>
        <v>0</v>
      </c>
      <c r="R71" s="9">
        <f>[1]!AG_SMLK("0,2,SS5,LA,F=LSC,K=DbC,F=A,K=/LA/Ldg,F={P}1,T={P}2,K=/LA/AccCde,F={P}3,T={P}4,K=/LA/Prd,F={P}5,T={P}6,K=/LA/TC2,E=1,O=/LA/BseAmt,",'TB CS'!R71,$C71,$C71,$A$1,$A$2,R$1,R$1)</f>
        <v>0</v>
      </c>
      <c r="S71" s="2"/>
      <c r="T71" s="2">
        <f>SUM(F71:S71)</f>
        <v>68741.81</v>
      </c>
      <c r="V71" s="2"/>
      <c r="W71" s="9">
        <f>[1]!AG_SMLK("0,2,SS5,LA,F=LSC,K=DbC,F=A,K=/LA/Ldg,F={P}1,T={P}2,K=/LA/AccCde,F={P}3,T={P}4,K=/LA/Prd,F={P}5,T={P}6,K=/LA/TC2,E=1,O=/LA/BseAmt,",'TB CS'!W71,$C71,$C71,$A$1,$A$2,W$1,W$1)</f>
        <v>22293.27</v>
      </c>
      <c r="Y71" s="2">
        <f>SUM(T71:X71)</f>
        <v>91035.08</v>
      </c>
      <c r="Z71" s="11">
        <f>SUM(Y70:Y71)</f>
        <v>109807.73000000001</v>
      </c>
    </row>
    <row r="72" spans="3:27" ht="12.75">
      <c r="C72" s="6"/>
      <c r="D72" s="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2"/>
      <c r="T72" s="2"/>
      <c r="V72" s="2"/>
      <c r="W72" s="9"/>
      <c r="Y72" s="2"/>
      <c r="Z72" s="11">
        <v>109808</v>
      </c>
      <c r="AA72" s="13" t="s">
        <v>128</v>
      </c>
    </row>
    <row r="73" spans="3:27" ht="12.75">
      <c r="C73" s="6"/>
      <c r="D73" s="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2"/>
      <c r="T73" s="2"/>
      <c r="V73" s="2"/>
      <c r="W73" s="9"/>
      <c r="Y73" s="2"/>
      <c r="Z73" s="11">
        <f>+Z71-Z72</f>
        <v>-0.2699999999895226</v>
      </c>
      <c r="AA73" s="13" t="s">
        <v>81</v>
      </c>
    </row>
    <row r="74" spans="3:25" ht="12.75">
      <c r="C74" s="6"/>
      <c r="D74" s="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2"/>
      <c r="T74" s="2"/>
      <c r="V74" s="2"/>
      <c r="W74" s="9"/>
      <c r="Y74" s="2"/>
    </row>
    <row r="75" spans="3:27" ht="12.75">
      <c r="C75" s="6">
        <v>5450</v>
      </c>
      <c r="D75" s="1" t="s">
        <v>36</v>
      </c>
      <c r="F75" s="9">
        <f>[1]!AG_SMLK("0,2,SS5,LA,F=LSC,K=DbC,F=A,K=/LA/Ldg,F={P}1,T={P}2,K=/LA/AccCde,F={P}3,T={P}4,K=/LA/Prd,F={P}5,T={P}6,K=/LA/TC2,E=1,O=/LA/BseAmt,",'TB CS'!F75,$C75,$C75,$A$1,$A$2,F$1,F$1)</f>
        <v>398</v>
      </c>
      <c r="G75" s="9">
        <f>[1]!AG_SMLK("0,2,SS5,LA,F=LSC,K=DbC,F=A,K=/LA/Ldg,F={P}1,T={P}2,K=/LA/AccCde,F={P}3,T={P}4,K=/LA/Prd,F={P}5,T={P}6,K=/LA/TC2,E=1,O=/LA/BseAmt,",'TB CS'!G75,$C75,$C75,$A$1,$A$2,G$1,G$1)</f>
        <v>3242.62</v>
      </c>
      <c r="H75" s="9">
        <f>[1]!AG_SMLK("0,2,SS5,LA,F=LSC,K=DbC,F=A,K=/LA/Ldg,F={P}1,T={P}2,K=/LA/AccCde,F={P}3,T={P}4,K=/LA/Prd,F={P}5,T={P}6,K=/LA/TC2,E=1,O=/LA/BseAmt,",'TB CS'!H75,$C75,$C75,$A$1,$A$2,H$1,H$1)</f>
        <v>2941.79</v>
      </c>
      <c r="I75" s="9">
        <f>[1]!AG_SMLK("0,2,SS5,LA,F=LSC,K=DbC,F=A,K=/LA/Ldg,F={P}1,T={P}2,K=/LA/AccCde,F={P}3,T={P}4,K=/LA/Prd,F={P}5,T={P}6,K=/LA/TC2,E=1,O=/LA/BseAmt,",'TB CS'!I75,$C75,$C75,$A$1,$A$2,I$1,I$1)</f>
        <v>3116.67</v>
      </c>
      <c r="J75" s="9">
        <f>[1]!AG_SMLK("0,2,SS5,LA,F=LSC,K=DbC,F=A,K=/LA/Ldg,F={P}1,T={P}2,K=/LA/AccCde,F={P}3,T={P}4,K=/LA/Prd,F={P}5,T={P}6,K=/LA/TC2,E=1,O=/LA/BseAmt,",'TB CS'!J75,$C75,$C75,$A$1,$A$2,J$1,J$1)</f>
        <v>2190.16</v>
      </c>
      <c r="K75" s="9">
        <f>[1]!AG_SMLK("0,2,SS5,LA,F=LSC,K=DbC,F=A,K=/LA/Ldg,F={P}1,T={P}2,K=/LA/AccCde,F={P}3,T={P}4,K=/LA/Prd,F={P}5,T={P}6,K=/LA/TC2,E=1,O=/LA/BseAmt,",'TB CS'!K75,$C75,$C75,$A$1,$A$2,K$1,K$1)</f>
        <v>1098.55</v>
      </c>
      <c r="L75" s="9">
        <f>[1]!AG_SMLK("0,2,SS5,LA,F=LSC,K=DbC,F=A,K=/LA/Ldg,F={P}1,T={P}2,K=/LA/AccCde,F={P}3,T={P}4,K=/LA/Prd,F={P}5,T={P}6,K=/LA/TC2,E=1,O=/LA/BseAmt,",'TB CS'!L75,$C75,$C75,$A$1,$A$2,L$1,L$1)</f>
        <v>848.32</v>
      </c>
      <c r="M75" s="9">
        <f>[1]!AG_SMLK("0,2,SS5,LA,F=LSC,K=DbC,F=A,K=/LA/Ldg,F={P}1,T={P}2,K=/LA/AccCde,F={P}3,T={P}4,K=/LA/Prd,F={P}5,T={P}6,K=/LA/TC2,E=1,O=/LA/BseAmt,",'TB CS'!M75,$C75,$C75,$A$1,$A$2,M$1,M$1)</f>
        <v>46062.91</v>
      </c>
      <c r="N75" s="9">
        <f>[1]!AG_SMLK("0,2,SS5,LA,F=LSC,K=DbC,F=A,K=/LA/Ldg,F={P}1,T={P}2,K=/LA/AccCde,F={P}3,T={P}4,K=/LA/Prd,F={P}5,T={P}6,K=/LA/TC2,E=1,O=/LA/BseAmt,",'TB CS'!N75,$C75,$C75,$A$1,$A$2,N$1,N$1)</f>
        <v>0</v>
      </c>
      <c r="O75" s="9">
        <f>[1]!AG_SMLK("0,2,SS5,LA,F=LSC,K=DbC,F=A,K=/LA/Ldg,F={P}1,T={P}2,K=/LA/AccCde,F={P}3,T={P}4,K=/LA/Prd,F={P}5,T={P}6,K=/LA/TC2,E=1,O=/LA/BseAmt,",'TB CS'!O75,$C75,$C75,$A$1,$A$2,O$1,O$1)</f>
        <v>15505.54</v>
      </c>
      <c r="P75" s="9">
        <f>[1]!AG_SMLK("0,2,SS5,LA,F=LSC,K=DbC,F=A,K=/LA/Ldg,F={P}1,T={P}2,K=/LA/AccCde,F={P}3,T={P}4,K=/LA/Prd,F={P}5,T={P}6,K=/LA/TC2,E=1,O=/LA/BseAmt,",'TB CS'!P75,$C75,$C75,$A$1,$A$2,P$1,P$1)</f>
        <v>0</v>
      </c>
      <c r="Q75" s="9">
        <f>[1]!AG_SMLK("0,2,SS5,LA,F=LSC,K=DbC,F=A,K=/LA/Ldg,F={P}1,T={P}2,K=/LA/AccCde,F={P}3,T={P}4,K=/LA/Prd,F={P}5,T={P}6,K=/LA/TC2,E=1,O=/LA/BseAmt,",'TB CS'!Q75,$C75,$C75,$A$1,$A$2,Q$1,Q$1)</f>
        <v>11390.25</v>
      </c>
      <c r="R75" s="9">
        <f>[1]!AG_SMLK("0,2,SS5,LA,F=LSC,K=DbC,F=A,K=/LA/Ldg,F={P}1,T={P}2,K=/LA/AccCde,F={P}3,T={P}4,K=/LA/Prd,F={P}5,T={P}6,K=/LA/TC2,E=1,O=/LA/BseAmt,",'TB CS'!R75,$C75,$C75,$A$1,$A$2,R$1,R$1)</f>
        <v>0</v>
      </c>
      <c r="S75" s="2"/>
      <c r="T75" s="2">
        <f>SUM(F75:S75)</f>
        <v>86794.81</v>
      </c>
      <c r="V75" s="2"/>
      <c r="W75" s="9">
        <f>[1]!AG_SMLK("0,2,SS5,LA,F=LSC,K=DbC,F=A,K=/LA/Ldg,F={P}1,T={P}2,K=/LA/AccCde,F={P}3,T={P}4,K=/LA/Prd,F={P}5,T={P}6,K=/LA/TC2,E=1,O=/LA/BseAmt,",'TB CS'!W75,$C75,$C75,$A$1,$A$2,W$1,W$1)</f>
        <v>16553.32</v>
      </c>
      <c r="Y75" s="2">
        <f>SUM(T75:X75)</f>
        <v>103348.13</v>
      </c>
      <c r="Z75" s="11">
        <v>103348</v>
      </c>
      <c r="AA75" s="13" t="s">
        <v>130</v>
      </c>
    </row>
    <row r="76" spans="3:27" ht="12.75">
      <c r="C76" s="6"/>
      <c r="D76" s="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2"/>
      <c r="T76" s="2"/>
      <c r="V76" s="2"/>
      <c r="W76" s="9"/>
      <c r="Y76" s="2"/>
      <c r="Z76" s="11">
        <f>+Y75-Z75</f>
        <v>0.1300000000046566</v>
      </c>
      <c r="AA76" s="13" t="s">
        <v>81</v>
      </c>
    </row>
    <row r="77" spans="3:25" ht="12.75">
      <c r="C77" s="6"/>
      <c r="D77" s="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2"/>
      <c r="T77" s="2"/>
      <c r="V77" s="2"/>
      <c r="W77" s="9"/>
      <c r="Y77" s="2"/>
    </row>
    <row r="78" spans="1:27" ht="12.75">
      <c r="A78" s="2"/>
      <c r="C78" s="6">
        <v>5600</v>
      </c>
      <c r="D78" s="1" t="s">
        <v>45</v>
      </c>
      <c r="F78" s="9">
        <f>[1]!AG_SMLK("0,2,SS5,LA,F=LSC,K=DbC,F=A,K=/LA/Ldg,F={P}1,T={P}2,K=/LA/AccCde,F={P}3,T={P}4,K=/LA/Prd,F={P}5,T={P}6,K=/LA/TC2,E=1,O=/LA/BseAmt,",'TB CS'!F78,$C78,$C78,$A$1,$A$2,F$1,F$1)</f>
        <v>12675.25</v>
      </c>
      <c r="G78" s="9">
        <f>[1]!AG_SMLK("0,2,SS5,LA,F=LSC,K=DbC,F=A,K=/LA/Ldg,F={P}1,T={P}2,K=/LA/AccCde,F={P}3,T={P}4,K=/LA/Prd,F={P}5,T={P}6,K=/LA/TC2,E=1,O=/LA/BseAmt,",'TB CS'!G78,$C78,$C78,$A$1,$A$2,G$1,G$1)</f>
        <v>475</v>
      </c>
      <c r="H78" s="9">
        <f>[1]!AG_SMLK("0,2,SS5,LA,F=LSC,K=DbC,F=A,K=/LA/Ldg,F={P}1,T={P}2,K=/LA/AccCde,F={P}3,T={P}4,K=/LA/Prd,F={P}5,T={P}6,K=/LA/TC2,E=1,O=/LA/BseAmt,",'TB CS'!H78,$C78,$C78,$A$1,$A$2,H$1,H$1)</f>
        <v>0</v>
      </c>
      <c r="I78" s="9">
        <f>[1]!AG_SMLK("0,2,SS5,LA,F=LSC,K=DbC,F=A,K=/LA/Ldg,F={P}1,T={P}2,K=/LA/AccCde,F={P}3,T={P}4,K=/LA/Prd,F={P}5,T={P}6,K=/LA/TC2,E=1,O=/LA/BseAmt,",'TB CS'!I78,$C78,$C78,$A$1,$A$2,I$1,I$1)</f>
        <v>3220</v>
      </c>
      <c r="J78" s="9">
        <f>[1]!AG_SMLK("0,2,SS5,LA,F=LSC,K=DbC,F=A,K=/LA/Ldg,F={P}1,T={P}2,K=/LA/AccCde,F={P}3,T={P}4,K=/LA/Prd,F={P}5,T={P}6,K=/LA/TC2,E=1,O=/LA/BseAmt,",'TB CS'!J78,$C78,$C78,$A$1,$A$2,J$1,J$1)</f>
        <v>444.22</v>
      </c>
      <c r="K78" s="9">
        <f>[1]!AG_SMLK("0,2,SS5,LA,F=LSC,K=DbC,F=A,K=/LA/Ldg,F={P}1,T={P}2,K=/LA/AccCde,F={P}3,T={P}4,K=/LA/Prd,F={P}5,T={P}6,K=/LA/TC2,E=1,O=/LA/BseAmt,",'TB CS'!K78,$C78,$C78,$A$1,$A$2,K$1,K$1)</f>
        <v>33011.02</v>
      </c>
      <c r="L78" s="9">
        <f>[1]!AG_SMLK("0,2,SS5,LA,F=LSC,K=DbC,F=A,K=/LA/Ldg,F={P}1,T={P}2,K=/LA/AccCde,F={P}3,T={P}4,K=/LA/Prd,F={P}5,T={P}6,K=/LA/TC2,E=1,O=/LA/BseAmt,",'TB CS'!L78,$C78,$C78,$A$1,$A$2,L$1,L$1)</f>
        <v>0</v>
      </c>
      <c r="M78" s="9">
        <f>[1]!AG_SMLK("0,2,SS5,LA,F=LSC,K=DbC,F=A,K=/LA/Ldg,F={P}1,T={P}2,K=/LA/AccCde,F={P}3,T={P}4,K=/LA/Prd,F={P}5,T={P}6,K=/LA/TC2,E=1,O=/LA/BseAmt,",'TB CS'!M78,$C78,$C78,$A$1,$A$2,M$1,M$1)</f>
        <v>95200.38</v>
      </c>
      <c r="N78" s="9">
        <f>[1]!AG_SMLK("0,2,SS5,LA,F=LSC,K=DbC,F=A,K=/LA/Ldg,F={P}1,T={P}2,K=/LA/AccCde,F={P}3,T={P}4,K=/LA/Prd,F={P}5,T={P}6,K=/LA/TC2,E=1,O=/LA/BseAmt,",'TB CS'!N78,$C78,$C78,$A$1,$A$2,N$1,N$1)</f>
        <v>0</v>
      </c>
      <c r="O78" s="9">
        <f>[1]!AG_SMLK("0,2,SS5,LA,F=LSC,K=DbC,F=A,K=/LA/Ldg,F={P}1,T={P}2,K=/LA/AccCde,F={P}3,T={P}4,K=/LA/Prd,F={P}5,T={P}6,K=/LA/TC2,E=1,O=/LA/BseAmt,",'TB CS'!O78,$C78,$C78,$A$1,$A$2,O$1,O$1)</f>
        <v>0</v>
      </c>
      <c r="P78" s="9">
        <f>[1]!AG_SMLK("0,2,SS5,LA,F=LSC,K=DbC,F=A,K=/LA/Ldg,F={P}1,T={P}2,K=/LA/AccCde,F={P}3,T={P}4,K=/LA/Prd,F={P}5,T={P}6,K=/LA/TC2,E=1,O=/LA/BseAmt,",'TB CS'!P78,$C78,$C78,$A$1,$A$2,P$1,P$1)</f>
        <v>0</v>
      </c>
      <c r="Q78" s="9">
        <f>[1]!AG_SMLK("0,2,SS5,LA,F=LSC,K=DbC,F=A,K=/LA/Ldg,F={P}1,T={P}2,K=/LA/AccCde,F={P}3,T={P}4,K=/LA/Prd,F={P}5,T={P}6,K=/LA/TC2,E=1,O=/LA/BseAmt,",'TB CS'!Q78,$C78,$C78,$A$1,$A$2,Q$1,Q$1)</f>
        <v>0</v>
      </c>
      <c r="R78" s="9">
        <f>[1]!AG_SMLK("0,2,SS5,LA,F=LSC,K=DbC,F=A,K=/LA/Ldg,F={P}1,T={P}2,K=/LA/AccCde,F={P}3,T={P}4,K=/LA/Prd,F={P}5,T={P}6,K=/LA/TC2,E=1,O=/LA/BseAmt,",'TB CS'!R78,$C78,$C78,$A$1,$A$2,R$1,R$1)</f>
        <v>0</v>
      </c>
      <c r="S78" s="2"/>
      <c r="T78" s="2">
        <f>SUM(F78:S78)</f>
        <v>145025.87</v>
      </c>
      <c r="V78" s="2"/>
      <c r="W78" s="9">
        <f>[1]!AG_SMLK("0,2,SS5,LA,F=LSC,K=DbC,F=A,K=/LA/Ldg,F={P}1,T={P}2,K=/LA/AccCde,F={P}3,T={P}4,K=/LA/Prd,F={P}5,T={P}6,K=/LA/TC2,E=1,O=/LA/BseAmt,",'TB CS'!W78,$C78,$C78,$A$1,$A$2,W$1,W$1)</f>
        <v>9894.53</v>
      </c>
      <c r="Y78" s="2">
        <f>SUM(T78:X78)</f>
        <v>154920.4</v>
      </c>
      <c r="Z78" s="11">
        <v>154920</v>
      </c>
      <c r="AA78" s="13" t="s">
        <v>129</v>
      </c>
    </row>
    <row r="79" spans="1:27" ht="12.75">
      <c r="A79" s="2"/>
      <c r="C79" s="6"/>
      <c r="D79" s="1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2"/>
      <c r="T79" s="2"/>
      <c r="V79" s="2"/>
      <c r="W79" s="9"/>
      <c r="Y79" s="2"/>
      <c r="Z79" s="11">
        <f>+Y78-Z78</f>
        <v>0.39999999999417923</v>
      </c>
      <c r="AA79" s="13" t="s">
        <v>81</v>
      </c>
    </row>
    <row r="80" spans="1:25" ht="12.75">
      <c r="A80" s="2"/>
      <c r="C80" s="6"/>
      <c r="D80" s="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2"/>
      <c r="T80" s="2"/>
      <c r="V80" s="2"/>
      <c r="W80" s="9"/>
      <c r="Y80" s="2"/>
    </row>
    <row r="81" spans="3:27" ht="12.75">
      <c r="C81" s="6">
        <v>5670</v>
      </c>
      <c r="D81" s="1" t="s">
        <v>52</v>
      </c>
      <c r="F81" s="9">
        <f>[1]!AG_SMLK("0,2,SS5,LA,F=LSC,K=DbC,F=A,K=/LA/Ldg,F={P}1,T={P}2,K=/LA/AccCde,F={P}3,T={P}4,K=/LA/Prd,F={P}5,T={P}6,K=/LA/TC2,E=1,O=/LA/BseAmt,",'TB CS'!F81,$C81,$C81,$A$1,$A$2,F$1,F$1)</f>
        <v>274.77</v>
      </c>
      <c r="G81" s="9">
        <f>[1]!AG_SMLK("0,2,SS5,LA,F=LSC,K=DbC,F=A,K=/LA/Ldg,F={P}1,T={P}2,K=/LA/AccCde,F={P}3,T={P}4,K=/LA/Prd,F={P}5,T={P}6,K=/LA/TC2,E=1,O=/LA/BseAmt,",'TB CS'!G81,$C81,$C81,$A$1,$A$2,G$1,G$1)</f>
        <v>0</v>
      </c>
      <c r="H81" s="9">
        <f>[1]!AG_SMLK("0,2,SS5,LA,F=LSC,K=DbC,F=A,K=/LA/Ldg,F={P}1,T={P}2,K=/LA/AccCde,F={P}3,T={P}4,K=/LA/Prd,F={P}5,T={P}6,K=/LA/TC2,E=1,O=/LA/BseAmt,",'TB CS'!H81,$C81,$C81,$A$1,$A$2,H$1,H$1)</f>
        <v>955.79</v>
      </c>
      <c r="I81" s="9">
        <f>[1]!AG_SMLK("0,2,SS5,LA,F=LSC,K=DbC,F=A,K=/LA/Ldg,F={P}1,T={P}2,K=/LA/AccCde,F={P}3,T={P}4,K=/LA/Prd,F={P}5,T={P}6,K=/LA/TC2,E=1,O=/LA/BseAmt,",'TB CS'!I81,$C81,$C81,$A$1,$A$2,I$1,I$1)</f>
        <v>16273.63</v>
      </c>
      <c r="J81" s="9">
        <f>[1]!AG_SMLK("0,2,SS5,LA,F=LSC,K=DbC,F=A,K=/LA/Ldg,F={P}1,T={P}2,K=/LA/AccCde,F={P}3,T={P}4,K=/LA/Prd,F={P}5,T={P}6,K=/LA/TC2,E=1,O=/LA/BseAmt,",'TB CS'!J81,$C81,$C81,$A$1,$A$2,J$1,J$1)</f>
        <v>2141.75</v>
      </c>
      <c r="K81" s="9">
        <f>[1]!AG_SMLK("0,2,SS5,LA,F=LSC,K=DbC,F=A,K=/LA/Ldg,F={P}1,T={P}2,K=/LA/AccCde,F={P}3,T={P}4,K=/LA/Prd,F={P}5,T={P}6,K=/LA/TC2,E=1,O=/LA/BseAmt,",'TB CS'!K81,$C81,$C81,$A$1,$A$2,K$1,K$1)</f>
        <v>0</v>
      </c>
      <c r="L81" s="9">
        <f>[1]!AG_SMLK("0,2,SS5,LA,F=LSC,K=DbC,F=A,K=/LA/Ldg,F={P}1,T={P}2,K=/LA/AccCde,F={P}3,T={P}4,K=/LA/Prd,F={P}5,T={P}6,K=/LA/TC2,E=1,O=/LA/BseAmt,",'TB CS'!L81,$C81,$C81,$A$1,$A$2,L$1,L$1)</f>
        <v>376.24</v>
      </c>
      <c r="M81" s="9">
        <f>[1]!AG_SMLK("0,2,SS5,LA,F=LSC,K=DbC,F=A,K=/LA/Ldg,F={P}1,T={P}2,K=/LA/AccCde,F={P}3,T={P}4,K=/LA/Prd,F={P}5,T={P}6,K=/LA/TC2,E=1,O=/LA/BseAmt,",'TB CS'!M81,$C81,$C81,$A$1,$A$2,M$1,M$1)</f>
        <v>1047.48</v>
      </c>
      <c r="N81" s="9">
        <f>[1]!AG_SMLK("0,2,SS5,LA,F=LSC,K=DbC,F=A,K=/LA/Ldg,F={P}1,T={P}2,K=/LA/AccCde,F={P}3,T={P}4,K=/LA/Prd,F={P}5,T={P}6,K=/LA/TC2,E=1,O=/LA/BseAmt,",'TB CS'!N81,$C81,$C81,$A$1,$A$2,N$1,N$1)</f>
        <v>0</v>
      </c>
      <c r="O81" s="9">
        <f>[1]!AG_SMLK("0,2,SS5,LA,F=LSC,K=DbC,F=A,K=/LA/Ldg,F={P}1,T={P}2,K=/LA/AccCde,F={P}3,T={P}4,K=/LA/Prd,F={P}5,T={P}6,K=/LA/TC2,E=1,O=/LA/BseAmt,",'TB CS'!O81,$C81,$C81,$A$1,$A$2,O$1,O$1)</f>
        <v>5355.58</v>
      </c>
      <c r="P81" s="9">
        <f>[1]!AG_SMLK("0,2,SS5,LA,F=LSC,K=DbC,F=A,K=/LA/Ldg,F={P}1,T={P}2,K=/LA/AccCde,F={P}3,T={P}4,K=/LA/Prd,F={P}5,T={P}6,K=/LA/TC2,E=1,O=/LA/BseAmt,",'TB CS'!P81,$C81,$C81,$A$1,$A$2,P$1,P$1)</f>
        <v>9053.2</v>
      </c>
      <c r="Q81" s="9">
        <f>[1]!AG_SMLK("0,2,SS5,LA,F=LSC,K=DbC,F=A,K=/LA/Ldg,F={P}1,T={P}2,K=/LA/AccCde,F={P}3,T={P}4,K=/LA/Prd,F={P}5,T={P}6,K=/LA/TC2,E=1,O=/LA/BseAmt,",'TB CS'!Q81,$C81,$C81,$A$1,$A$2,Q$1,Q$1)</f>
        <v>356.68</v>
      </c>
      <c r="R81" s="9">
        <f>[1]!AG_SMLK("0,2,SS5,LA,F=LSC,K=DbC,F=A,K=/LA/Ldg,F={P}1,T={P}2,K=/LA/AccCde,F={P}3,T={P}4,K=/LA/Prd,F={P}5,T={P}6,K=/LA/TC2,E=1,O=/LA/BseAmt,",'TB CS'!R81,$C81,$C81,$A$1,$A$2,R$1,R$1)</f>
        <v>0</v>
      </c>
      <c r="S81" s="2"/>
      <c r="T81" s="2">
        <f>SUM(F81:S81)</f>
        <v>35835.12</v>
      </c>
      <c r="V81" s="2"/>
      <c r="W81" s="9">
        <f>[1]!AG_SMLK("0,2,SS5,LA,F=LSC,K=DbC,F=A,K=/LA/Ldg,F={P}1,T={P}2,K=/LA/AccCde,F={P}3,T={P}4,K=/LA/Prd,F={P}5,T={P}6,K=/LA/TC2,E=1,O=/LA/BseAmt,",'TB CS'!W81,$C81,$C81,$A$1,$A$2,W$1,W$1)</f>
        <v>5071.75</v>
      </c>
      <c r="Y81" s="2">
        <f>SUM(T81:X81)</f>
        <v>40906.87</v>
      </c>
      <c r="Z81" s="11">
        <v>40907</v>
      </c>
      <c r="AA81" s="13" t="s">
        <v>131</v>
      </c>
    </row>
    <row r="82" spans="3:27" ht="12.75">
      <c r="C82" s="6"/>
      <c r="D82" s="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2"/>
      <c r="T82" s="2"/>
      <c r="V82" s="2"/>
      <c r="W82" s="9"/>
      <c r="Y82" s="2"/>
      <c r="Z82" s="11">
        <f>+Y81-Z81</f>
        <v>-0.12999999999738066</v>
      </c>
      <c r="AA82" s="13" t="s">
        <v>81</v>
      </c>
    </row>
    <row r="83" spans="3:25" ht="12.75">
      <c r="C83" s="6"/>
      <c r="D83" s="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2"/>
      <c r="T83" s="2"/>
      <c r="V83" s="2"/>
      <c r="W83" s="9"/>
      <c r="Y83" s="2"/>
    </row>
    <row r="84" spans="1:25" ht="12.75">
      <c r="A84" s="2"/>
      <c r="C84" s="6"/>
      <c r="D84" s="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2"/>
      <c r="T84" s="2"/>
      <c r="V84" s="2"/>
      <c r="W84" s="9"/>
      <c r="Y84" s="2"/>
    </row>
    <row r="85" spans="1:27" ht="12.75">
      <c r="A85" s="2"/>
      <c r="C85" s="6">
        <v>5620</v>
      </c>
      <c r="D85" s="1" t="s">
        <v>48</v>
      </c>
      <c r="F85" s="9">
        <f>[1]!AG_SMLK("0,2,SS5,LA,F=LSC,K=DbC,F=A,K=/LA/Ldg,F={P}1,T={P}2,K=/LA/AccCde,F={P}3,T={P}4,K=/LA/Prd,F={P}5,T={P}6,K=/LA/TC2,E=1,O=/LA/BseAmt,",'TB CS'!F85,$C85,$C85,$A$1,$A$2,F$1,F$1)</f>
        <v>0</v>
      </c>
      <c r="G85" s="9">
        <f>[1]!AG_SMLK("0,2,SS5,LA,F=LSC,K=DbC,F=A,K=/LA/Ldg,F={P}1,T={P}2,K=/LA/AccCde,F={P}3,T={P}4,K=/LA/Prd,F={P}5,T={P}6,K=/LA/TC2,E=1,O=/LA/BseAmt,",'TB CS'!G85,$C85,$C85,$A$1,$A$2,G$1,G$1)</f>
        <v>0</v>
      </c>
      <c r="H85" s="9">
        <f>[1]!AG_SMLK("0,2,SS5,LA,F=LSC,K=DbC,F=A,K=/LA/Ldg,F={P}1,T={P}2,K=/LA/AccCde,F={P}3,T={P}4,K=/LA/Prd,F={P}5,T={P}6,K=/LA/TC2,E=1,O=/LA/BseAmt,",'TB CS'!H85,$C85,$C85,$A$1,$A$2,H$1,H$1)</f>
        <v>0</v>
      </c>
      <c r="I85" s="9">
        <f>[1]!AG_SMLK("0,2,SS5,LA,F=LSC,K=DbC,F=A,K=/LA/Ldg,F={P}1,T={P}2,K=/LA/AccCde,F={P}3,T={P}4,K=/LA/Prd,F={P}5,T={P}6,K=/LA/TC2,E=1,O=/LA/BseAmt,",'TB CS'!I85,$C85,$C85,$A$1,$A$2,I$1,I$1)</f>
        <v>0</v>
      </c>
      <c r="J85" s="9">
        <f>[1]!AG_SMLK("0,2,SS5,LA,F=LSC,K=DbC,F=A,K=/LA/Ldg,F={P}1,T={P}2,K=/LA/AccCde,F={P}3,T={P}4,K=/LA/Prd,F={P}5,T={P}6,K=/LA/TC2,E=1,O=/LA/BseAmt,",'TB CS'!J85,$C85,$C85,$A$1,$A$2,J$1,J$1)</f>
        <v>0</v>
      </c>
      <c r="K85" s="9">
        <f>[1]!AG_SMLK("0,2,SS5,LA,F=LSC,K=DbC,F=A,K=/LA/Ldg,F={P}1,T={P}2,K=/LA/AccCde,F={P}3,T={P}4,K=/LA/Prd,F={P}5,T={P}6,K=/LA/TC2,E=1,O=/LA/BseAmt,",'TB CS'!K85,$C85,$C85,$A$1,$A$2,K$1,K$1)</f>
        <v>138643.84</v>
      </c>
      <c r="L85" s="9">
        <f>[1]!AG_SMLK("0,2,SS5,LA,F=LSC,K=DbC,F=A,K=/LA/Ldg,F={P}1,T={P}2,K=/LA/AccCde,F={P}3,T={P}4,K=/LA/Prd,F={P}5,T={P}6,K=/LA/TC2,E=1,O=/LA/BseAmt,",'TB CS'!L85,$C85,$C85,$A$1,$A$2,L$1,L$1)</f>
        <v>0</v>
      </c>
      <c r="M85" s="9">
        <f>[1]!AG_SMLK("0,2,SS5,LA,F=LSC,K=DbC,F=A,K=/LA/Ldg,F={P}1,T={P}2,K=/LA/AccCde,F={P}3,T={P}4,K=/LA/Prd,F={P}5,T={P}6,K=/LA/TC2,E=1,O=/LA/BseAmt,",'TB CS'!M85,$C85,$C85,$A$1,$A$2,M$1,M$1)</f>
        <v>0</v>
      </c>
      <c r="N85" s="9">
        <f>[1]!AG_SMLK("0,2,SS5,LA,F=LSC,K=DbC,F=A,K=/LA/Ldg,F={P}1,T={P}2,K=/LA/AccCde,F={P}3,T={P}4,K=/LA/Prd,F={P}5,T={P}6,K=/LA/TC2,E=1,O=/LA/BseAmt,",'TB CS'!N85,$C85,$C85,$A$1,$A$2,N$1,N$1)</f>
        <v>0</v>
      </c>
      <c r="O85" s="9">
        <f>[1]!AG_SMLK("0,2,SS5,LA,F=LSC,K=DbC,F=A,K=/LA/Ldg,F={P}1,T={P}2,K=/LA/AccCde,F={P}3,T={P}4,K=/LA/Prd,F={P}5,T={P}6,K=/LA/TC2,E=1,O=/LA/BseAmt,",'TB CS'!O85,$C85,$C85,$A$1,$A$2,O$1,O$1)</f>
        <v>0</v>
      </c>
      <c r="P85" s="9">
        <f>[1]!AG_SMLK("0,2,SS5,LA,F=LSC,K=DbC,F=A,K=/LA/Ldg,F={P}1,T={P}2,K=/LA/AccCde,F={P}3,T={P}4,K=/LA/Prd,F={P}5,T={P}6,K=/LA/TC2,E=1,O=/LA/BseAmt,",'TB CS'!P85,$C85,$C85,$A$1,$A$2,P$1,P$1)</f>
        <v>0</v>
      </c>
      <c r="Q85" s="9">
        <f>[1]!AG_SMLK("0,2,SS5,LA,F=LSC,K=DbC,F=A,K=/LA/Ldg,F={P}1,T={P}2,K=/LA/AccCde,F={P}3,T={P}4,K=/LA/Prd,F={P}5,T={P}6,K=/LA/TC2,E=1,O=/LA/BseAmt,",'TB CS'!Q85,$C85,$C85,$A$1,$A$2,Q$1,Q$1)</f>
        <v>0</v>
      </c>
      <c r="R85" s="9">
        <f>[1]!AG_SMLK("0,2,SS5,LA,F=LSC,K=DbC,F=A,K=/LA/Ldg,F={P}1,T={P}2,K=/LA/AccCde,F={P}3,T={P}4,K=/LA/Prd,F={P}5,T={P}6,K=/LA/TC2,E=1,O=/LA/BseAmt,",'TB CS'!R85,$C85,$C85,$A$1,$A$2,R$1,R$1)</f>
        <v>0</v>
      </c>
      <c r="S85" s="2"/>
      <c r="T85" s="2">
        <f>SUM(F85:S85)</f>
        <v>138643.84</v>
      </c>
      <c r="V85" s="2"/>
      <c r="W85" s="9">
        <f>[1]!AG_SMLK("0,2,SS5,LA,F=LSC,K=DbC,F=A,K=/LA/Ldg,F={P}1,T={P}2,K=/LA/AccCde,F={P}3,T={P}4,K=/LA/Prd,F={P}5,T={P}6,K=/LA/TC2,E=1,O=/LA/BseAmt,",'TB CS'!W85,$C85,$C85,$A$1,$A$2,W$1,W$1)</f>
        <v>0</v>
      </c>
      <c r="Y85" s="2">
        <f>SUM(T85:X85)</f>
        <v>138643.84</v>
      </c>
      <c r="Z85" s="11">
        <v>138644</v>
      </c>
      <c r="AA85" s="13" t="s">
        <v>126</v>
      </c>
    </row>
    <row r="86" spans="1:27" ht="12.75">
      <c r="A86" s="2"/>
      <c r="C86" s="6"/>
      <c r="D86" s="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2"/>
      <c r="T86" s="2"/>
      <c r="V86" s="2"/>
      <c r="W86" s="9"/>
      <c r="Y86" s="2"/>
      <c r="Z86" s="11">
        <f>+Y85-Z85</f>
        <v>-0.16000000000349246</v>
      </c>
      <c r="AA86" s="13" t="s">
        <v>81</v>
      </c>
    </row>
    <row r="87" spans="1:25" ht="12.75">
      <c r="A87" s="2"/>
      <c r="C87" s="6"/>
      <c r="D87" s="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2"/>
      <c r="T87" s="2"/>
      <c r="V87" s="2"/>
      <c r="W87" s="9"/>
      <c r="Y87" s="2"/>
    </row>
    <row r="88" spans="1:25" ht="12.75">
      <c r="A88" s="2"/>
      <c r="C88" s="6">
        <v>5630</v>
      </c>
      <c r="D88" t="s">
        <v>64</v>
      </c>
      <c r="F88" s="9">
        <f>[1]!AG_SMLK("0,2,SS5,LA,F=LSC,K=DbC,F=A,K=/LA/Ldg,F={P}1,T={P}2,K=/LA/AccCde,F={P}3,T={P}4,K=/LA/Prd,F={P}5,T={P}6,K=/LA/TC2,E=1,O=/LA/BseAmt,",'TB CS'!F88,$C88,$C88,$A$1,$A$2,F$1,F$1)</f>
        <v>0</v>
      </c>
      <c r="G88" s="9">
        <f>[1]!AG_SMLK("0,2,SS5,LA,F=LSC,K=DbC,F=A,K=/LA/Ldg,F={P}1,T={P}2,K=/LA/AccCde,F={P}3,T={P}4,K=/LA/Prd,F={P}5,T={P}6,K=/LA/TC2,E=1,O=/LA/BseAmt,",'TB CS'!G88,$C88,$C88,$A$1,$A$2,G$1,G$1)</f>
        <v>0</v>
      </c>
      <c r="H88" s="9">
        <f>[1]!AG_SMLK("0,2,SS5,LA,F=LSC,K=DbC,F=A,K=/LA/Ldg,F={P}1,T={P}2,K=/LA/AccCde,F={P}3,T={P}4,K=/LA/Prd,F={P}5,T={P}6,K=/LA/TC2,E=1,O=/LA/BseAmt,",'TB CS'!H88,$C88,$C88,$A$1,$A$2,H$1,H$1)</f>
        <v>0</v>
      </c>
      <c r="I88" s="9">
        <f>[1]!AG_SMLK("0,2,SS5,LA,F=LSC,K=DbC,F=A,K=/LA/Ldg,F={P}1,T={P}2,K=/LA/AccCde,F={P}3,T={P}4,K=/LA/Prd,F={P}5,T={P}6,K=/LA/TC2,E=1,O=/LA/BseAmt,",'TB CS'!I88,$C88,$C88,$A$1,$A$2,I$1,I$1)</f>
        <v>0</v>
      </c>
      <c r="J88" s="9">
        <f>[1]!AG_SMLK("0,2,SS5,LA,F=LSC,K=DbC,F=A,K=/LA/Ldg,F={P}1,T={P}2,K=/LA/AccCde,F={P}3,T={P}4,K=/LA/Prd,F={P}5,T={P}6,K=/LA/TC2,E=1,O=/LA/BseAmt,",'TB CS'!J88,$C88,$C88,$A$1,$A$2,J$1,J$1)</f>
        <v>0</v>
      </c>
      <c r="K88" s="9">
        <f>[1]!AG_SMLK("0,2,SS5,LA,F=LSC,K=DbC,F=A,K=/LA/Ldg,F={P}1,T={P}2,K=/LA/AccCde,F={P}3,T={P}4,K=/LA/Prd,F={P}5,T={P}6,K=/LA/TC2,E=1,O=/LA/BseAmt,",'TB CS'!K88,$C88,$C88,$A$1,$A$2,K$1,K$1)</f>
        <v>0</v>
      </c>
      <c r="L88" s="9">
        <f>[1]!AG_SMLK("0,2,SS5,LA,F=LSC,K=DbC,F=A,K=/LA/Ldg,F={P}1,T={P}2,K=/LA/AccCde,F={P}3,T={P}4,K=/LA/Prd,F={P}5,T={P}6,K=/LA/TC2,E=1,O=/LA/BseAmt,",'TB CS'!L88,$C88,$C88,$A$1,$A$2,L$1,L$1)</f>
        <v>0</v>
      </c>
      <c r="M88" s="9">
        <f>[1]!AG_SMLK("0,2,SS5,LA,F=LSC,K=DbC,F=A,K=/LA/Ldg,F={P}1,T={P}2,K=/LA/AccCde,F={P}3,T={P}4,K=/LA/Prd,F={P}5,T={P}6,K=/LA/TC2,E=1,O=/LA/BseAmt,",'TB CS'!M88,$C88,$C88,$A$1,$A$2,M$1,M$1)</f>
        <v>0</v>
      </c>
      <c r="N88" s="9">
        <f>[1]!AG_SMLK("0,2,SS5,LA,F=LSC,K=DbC,F=A,K=/LA/Ldg,F={P}1,T={P}2,K=/LA/AccCde,F={P}3,T={P}4,K=/LA/Prd,F={P}5,T={P}6,K=/LA/TC2,E=1,O=/LA/BseAmt,",'TB CS'!N88,$C88,$C88,$A$1,$A$2,N$1,N$1)</f>
        <v>0</v>
      </c>
      <c r="O88" s="9">
        <f>[1]!AG_SMLK("0,2,SS5,LA,F=LSC,K=DbC,F=A,K=/LA/Ldg,F={P}1,T={P}2,K=/LA/AccCde,F={P}3,T={P}4,K=/LA/Prd,F={P}5,T={P}6,K=/LA/TC2,E=1,O=/LA/BseAmt,",'TB CS'!O88,$C88,$C88,$A$1,$A$2,O$1,O$1)</f>
        <v>0</v>
      </c>
      <c r="P88" s="9">
        <f>[1]!AG_SMLK("0,2,SS5,LA,F=LSC,K=DbC,F=A,K=/LA/Ldg,F={P}1,T={P}2,K=/LA/AccCde,F={P}3,T={P}4,K=/LA/Prd,F={P}5,T={P}6,K=/LA/TC2,E=1,O=/LA/BseAmt,",'TB CS'!P88,$C88,$C88,$A$1,$A$2,P$1,P$1)</f>
        <v>0</v>
      </c>
      <c r="Q88" s="9">
        <f>[1]!AG_SMLK("0,2,SS5,LA,F=LSC,K=DbC,F=A,K=/LA/Ldg,F={P}1,T={P}2,K=/LA/AccCde,F={P}3,T={P}4,K=/LA/Prd,F={P}5,T={P}6,K=/LA/TC2,E=1,O=/LA/BseAmt,",'TB CS'!Q88,$C88,$C88,$A$1,$A$2,Q$1,Q$1)</f>
        <v>0</v>
      </c>
      <c r="R88" s="9">
        <f>[1]!AG_SMLK("0,2,SS5,LA,F=LSC,K=DbC,F=A,K=/LA/Ldg,F={P}1,T={P}2,K=/LA/AccCde,F={P}3,T={P}4,K=/LA/Prd,F={P}5,T={P}6,K=/LA/TC2,E=1,O=/LA/BseAmt,",'TB CS'!R88,$C88,$C88,$A$1,$A$2,R$1,R$1)</f>
        <v>0</v>
      </c>
      <c r="S88" s="2"/>
      <c r="T88" s="2">
        <f>SUM(F88:S88)</f>
        <v>0</v>
      </c>
      <c r="V88" s="2"/>
      <c r="W88" s="9">
        <f>[1]!AG_SMLK("0,2,SS5,LA,F=LSC,K=DbC,F=A,K=/LA/Ldg,F={P}1,T={P}2,K=/LA/AccCde,F={P}3,T={P}4,K=/LA/Prd,F={P}5,T={P}6,K=/LA/TC2,E=1,O=/LA/BseAmt,",'TB CS'!W88,$C88,$C88,$A$1,$A$2,W$1,W$1)</f>
        <v>0</v>
      </c>
      <c r="Y88" s="2">
        <f>SUM(T88:X88)</f>
        <v>0</v>
      </c>
    </row>
    <row r="89" spans="1:27" ht="12.75">
      <c r="A89" s="2"/>
      <c r="C89" s="6">
        <v>5640</v>
      </c>
      <c r="D89" s="1" t="s">
        <v>49</v>
      </c>
      <c r="F89" s="9">
        <f>[1]!AG_SMLK("0,2,SS5,LA,F=LSC,K=DbC,F=A,K=/LA/Ldg,F={P}1,T={P}2,K=/LA/AccCde,F={P}3,T={P}4,K=/LA/Prd,F={P}5,T={P}6,K=/LA/TC2,E=1,O=/LA/BseAmt,",'TB CS'!F89,$C89,$C89,$A$1,$A$2,F$1,F$1)</f>
        <v>0</v>
      </c>
      <c r="G89" s="9">
        <f>[1]!AG_SMLK("0,2,SS5,LA,F=LSC,K=DbC,F=A,K=/LA/Ldg,F={P}1,T={P}2,K=/LA/AccCde,F={P}3,T={P}4,K=/LA/Prd,F={P}5,T={P}6,K=/LA/TC2,E=1,O=/LA/BseAmt,",'TB CS'!G89,$C89,$C89,$A$1,$A$2,G$1,G$1)</f>
        <v>0</v>
      </c>
      <c r="H89" s="9">
        <f>[1]!AG_SMLK("0,2,SS5,LA,F=LSC,K=DbC,F=A,K=/LA/Ldg,F={P}1,T={P}2,K=/LA/AccCde,F={P}3,T={P}4,K=/LA/Prd,F={P}5,T={P}6,K=/LA/TC2,E=1,O=/LA/BseAmt,",'TB CS'!H89,$C89,$C89,$A$1,$A$2,H$1,H$1)</f>
        <v>20555.66</v>
      </c>
      <c r="I89" s="9">
        <f>[1]!AG_SMLK("0,2,SS5,LA,F=LSC,K=DbC,F=A,K=/LA/Ldg,F={P}1,T={P}2,K=/LA/AccCde,F={P}3,T={P}4,K=/LA/Prd,F={P}5,T={P}6,K=/LA/TC2,E=1,O=/LA/BseAmt,",'TB CS'!I89,$C89,$C89,$A$1,$A$2,I$1,I$1)</f>
        <v>0</v>
      </c>
      <c r="J89" s="9">
        <f>[1]!AG_SMLK("0,2,SS5,LA,F=LSC,K=DbC,F=A,K=/LA/Ldg,F={P}1,T={P}2,K=/LA/AccCde,F={P}3,T={P}4,K=/LA/Prd,F={P}5,T={P}6,K=/LA/TC2,E=1,O=/LA/BseAmt,",'TB CS'!J89,$C89,$C89,$A$1,$A$2,J$1,J$1)</f>
        <v>249</v>
      </c>
      <c r="K89" s="9">
        <f>[1]!AG_SMLK("0,2,SS5,LA,F=LSC,K=DbC,F=A,K=/LA/Ldg,F={P}1,T={P}2,K=/LA/AccCde,F={P}3,T={P}4,K=/LA/Prd,F={P}5,T={P}6,K=/LA/TC2,E=1,O=/LA/BseAmt,",'TB CS'!K89,$C89,$C89,$A$1,$A$2,K$1,K$1)</f>
        <v>0</v>
      </c>
      <c r="L89" s="9">
        <f>[1]!AG_SMLK("0,2,SS5,LA,F=LSC,K=DbC,F=A,K=/LA/Ldg,F={P}1,T={P}2,K=/LA/AccCde,F={P}3,T={P}4,K=/LA/Prd,F={P}5,T={P}6,K=/LA/TC2,E=1,O=/LA/BseAmt,",'TB CS'!L89,$C89,$C89,$A$1,$A$2,L$1,L$1)</f>
        <v>32324.74</v>
      </c>
      <c r="M89" s="9">
        <f>[1]!AG_SMLK("0,2,SS5,LA,F=LSC,K=DbC,F=A,K=/LA/Ldg,F={P}1,T={P}2,K=/LA/AccCde,F={P}3,T={P}4,K=/LA/Prd,F={P}5,T={P}6,K=/LA/TC2,E=1,O=/LA/BseAmt,",'TB CS'!M89,$C89,$C89,$A$1,$A$2,M$1,M$1)</f>
        <v>37489.78</v>
      </c>
      <c r="N89" s="9">
        <f>[1]!AG_SMLK("0,2,SS5,LA,F=LSC,K=DbC,F=A,K=/LA/Ldg,F={P}1,T={P}2,K=/LA/AccCde,F={P}3,T={P}4,K=/LA/Prd,F={P}5,T={P}6,K=/LA/TC2,E=1,O=/LA/BseAmt,",'TB CS'!N89,$C89,$C89,$A$1,$A$2,N$1,N$1)</f>
        <v>0</v>
      </c>
      <c r="O89" s="9">
        <f>[1]!AG_SMLK("0,2,SS5,LA,F=LSC,K=DbC,F=A,K=/LA/Ldg,F={P}1,T={P}2,K=/LA/AccCde,F={P}3,T={P}4,K=/LA/Prd,F={P}5,T={P}6,K=/LA/TC2,E=1,O=/LA/BseAmt,",'TB CS'!O89,$C89,$C89,$A$1,$A$2,O$1,O$1)</f>
        <v>0</v>
      </c>
      <c r="P89" s="9">
        <f>[1]!AG_SMLK("0,2,SS5,LA,F=LSC,K=DbC,F=A,K=/LA/Ldg,F={P}1,T={P}2,K=/LA/AccCde,F={P}3,T={P}4,K=/LA/Prd,F={P}5,T={P}6,K=/LA/TC2,E=1,O=/LA/BseAmt,",'TB CS'!P89,$C89,$C89,$A$1,$A$2,P$1,P$1)</f>
        <v>0</v>
      </c>
      <c r="Q89" s="9">
        <f>[1]!AG_SMLK("0,2,SS5,LA,F=LSC,K=DbC,F=A,K=/LA/Ldg,F={P}1,T={P}2,K=/LA/AccCde,F={P}3,T={P}4,K=/LA/Prd,F={P}5,T={P}6,K=/LA/TC2,E=1,O=/LA/BseAmt,",'TB CS'!Q89,$C89,$C89,$A$1,$A$2,Q$1,Q$1)</f>
        <v>0</v>
      </c>
      <c r="R89" s="9">
        <f>[1]!AG_SMLK("0,2,SS5,LA,F=LSC,K=DbC,F=A,K=/LA/Ldg,F={P}1,T={P}2,K=/LA/AccCde,F={P}3,T={P}4,K=/LA/Prd,F={P}5,T={P}6,K=/LA/TC2,E=1,O=/LA/BseAmt,",'TB CS'!R89,$C89,$C89,$A$1,$A$2,R$1,R$1)</f>
        <v>0</v>
      </c>
      <c r="S89" s="2"/>
      <c r="T89" s="2">
        <f>SUM(F89:S89)</f>
        <v>90619.18</v>
      </c>
      <c r="V89" s="2"/>
      <c r="W89" s="9">
        <f>[1]!AG_SMLK("0,2,SS5,LA,F=LSC,K=DbC,F=A,K=/LA/Ldg,F={P}1,T={P}2,K=/LA/AccCde,F={P}3,T={P}4,K=/LA/Prd,F={P}5,T={P}6,K=/LA/TC2,E=1,O=/LA/BseAmt,",'TB CS'!W89,$C89,$C89,$A$1,$A$2,W$1,W$1)</f>
        <v>6911.49</v>
      </c>
      <c r="Y89" s="2">
        <f>SUM(T89:X89)</f>
        <v>97530.67</v>
      </c>
      <c r="Z89" s="11">
        <v>97531</v>
      </c>
      <c r="AA89" s="13" t="s">
        <v>124</v>
      </c>
    </row>
    <row r="90" spans="1:27" ht="12.75">
      <c r="A90" s="2"/>
      <c r="C90" s="6"/>
      <c r="D90" s="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2"/>
      <c r="T90" s="2"/>
      <c r="V90" s="2"/>
      <c r="W90" s="9"/>
      <c r="Y90" s="2"/>
      <c r="Z90" s="11">
        <f>+Y89-Z89</f>
        <v>-0.33000000000174623</v>
      </c>
      <c r="AA90" s="13" t="s">
        <v>81</v>
      </c>
    </row>
    <row r="91" spans="1:25" ht="12.75">
      <c r="A91" s="2"/>
      <c r="C91" s="6"/>
      <c r="D91" s="1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2"/>
      <c r="T91" s="2"/>
      <c r="V91" s="2"/>
      <c r="W91" s="9"/>
      <c r="Y91" s="2"/>
    </row>
    <row r="92" spans="3:27" ht="12.75">
      <c r="C92" s="6">
        <v>5650</v>
      </c>
      <c r="D92" s="1" t="s">
        <v>50</v>
      </c>
      <c r="F92" s="9">
        <f>[1]!AG_SMLK("0,2,SS5,LA,F=LSC,K=DbC,F=A,K=/LA/Ldg,F={P}1,T={P}2,K=/LA/AccCde,F={P}3,T={P}4,K=/LA/Prd,F={P}5,T={P}6,K=/LA/TC2,E=1,O=/LA/BseAmt,",'TB CS'!F92,$C92,$C92,$A$1,$A$2,F$1,F$1)</f>
        <v>24750</v>
      </c>
      <c r="G92" s="9">
        <f>[1]!AG_SMLK("0,2,SS5,LA,F=LSC,K=DbC,F=A,K=/LA/Ldg,F={P}1,T={P}2,K=/LA/AccCde,F={P}3,T={P}4,K=/LA/Prd,F={P}5,T={P}6,K=/LA/TC2,E=1,O=/LA/BseAmt,",'TB CS'!G92,$C92,$C92,$A$1,$A$2,G$1,G$1)</f>
        <v>0</v>
      </c>
      <c r="H92" s="9">
        <f>[1]!AG_SMLK("0,2,SS5,LA,F=LSC,K=DbC,F=A,K=/LA/Ldg,F={P}1,T={P}2,K=/LA/AccCde,F={P}3,T={P}4,K=/LA/Prd,F={P}5,T={P}6,K=/LA/TC2,E=1,O=/LA/BseAmt,",'TB CS'!H92,$C92,$C92,$A$1,$A$2,H$1,H$1)</f>
        <v>1807</v>
      </c>
      <c r="I92" s="9">
        <f>[1]!AG_SMLK("0,2,SS5,LA,F=LSC,K=DbC,F=A,K=/LA/Ldg,F={P}1,T={P}2,K=/LA/AccCde,F={P}3,T={P}4,K=/LA/Prd,F={P}5,T={P}6,K=/LA/TC2,E=1,O=/LA/BseAmt,",'TB CS'!I92,$C92,$C92,$A$1,$A$2,I$1,I$1)</f>
        <v>8746.74</v>
      </c>
      <c r="J92" s="9">
        <f>[1]!AG_SMLK("0,2,SS5,LA,F=LSC,K=DbC,F=A,K=/LA/Ldg,F={P}1,T={P}2,K=/LA/AccCde,F={P}3,T={P}4,K=/LA/Prd,F={P}5,T={P}6,K=/LA/TC2,E=1,O=/LA/BseAmt,",'TB CS'!J92,$C92,$C92,$A$1,$A$2,J$1,J$1)</f>
        <v>3850.6</v>
      </c>
      <c r="K92" s="9">
        <f>[1]!AG_SMLK("0,2,SS5,LA,F=LSC,K=DbC,F=A,K=/LA/Ldg,F={P}1,T={P}2,K=/LA/AccCde,F={P}3,T={P}4,K=/LA/Prd,F={P}5,T={P}6,K=/LA/TC2,E=1,O=/LA/BseAmt,",'TB CS'!K92,$C92,$C92,$A$1,$A$2,K$1,K$1)</f>
        <v>0</v>
      </c>
      <c r="L92" s="9">
        <f>[1]!AG_SMLK("0,2,SS5,LA,F=LSC,K=DbC,F=A,K=/LA/Ldg,F={P}1,T={P}2,K=/LA/AccCde,F={P}3,T={P}4,K=/LA/Prd,F={P}5,T={P}6,K=/LA/TC2,E=1,O=/LA/BseAmt,",'TB CS'!L92,$C92,$C92,$A$1,$A$2,L$1,L$1)</f>
        <v>0</v>
      </c>
      <c r="M92" s="9">
        <f>[1]!AG_SMLK("0,2,SS5,LA,F=LSC,K=DbC,F=A,K=/LA/Ldg,F={P}1,T={P}2,K=/LA/AccCde,F={P}3,T={P}4,K=/LA/Prd,F={P}5,T={P}6,K=/LA/TC2,E=1,O=/LA/BseAmt,",'TB CS'!M92,$C92,$C92,$A$1,$A$2,M$1,M$1)</f>
        <v>0</v>
      </c>
      <c r="N92" s="9">
        <f>[1]!AG_SMLK("0,2,SS5,LA,F=LSC,K=DbC,F=A,K=/LA/Ldg,F={P}1,T={P}2,K=/LA/AccCde,F={P}3,T={P}4,K=/LA/Prd,F={P}5,T={P}6,K=/LA/TC2,E=1,O=/LA/BseAmt,",'TB CS'!N92,$C92,$C92,$A$1,$A$2,N$1,N$1)</f>
        <v>0</v>
      </c>
      <c r="O92" s="9">
        <f>[1]!AG_SMLK("0,2,SS5,LA,F=LSC,K=DbC,F=A,K=/LA/Ldg,F={P}1,T={P}2,K=/LA/AccCde,F={P}3,T={P}4,K=/LA/Prd,F={P}5,T={P}6,K=/LA/TC2,E=1,O=/LA/BseAmt,",'TB CS'!O92,$C92,$C92,$A$1,$A$2,O$1,O$1)</f>
        <v>12705.37</v>
      </c>
      <c r="P92" s="9">
        <f>[1]!AG_SMLK("0,2,SS5,LA,F=LSC,K=DbC,F=A,K=/LA/Ldg,F={P}1,T={P}2,K=/LA/AccCde,F={P}3,T={P}4,K=/LA/Prd,F={P}5,T={P}6,K=/LA/TC2,E=1,O=/LA/BseAmt,",'TB CS'!P92,$C92,$C92,$A$1,$A$2,P$1,P$1)</f>
        <v>0</v>
      </c>
      <c r="Q92" s="9">
        <f>[1]!AG_SMLK("0,2,SS5,LA,F=LSC,K=DbC,F=A,K=/LA/Ldg,F={P}1,T={P}2,K=/LA/AccCde,F={P}3,T={P}4,K=/LA/Prd,F={P}5,T={P}6,K=/LA/TC2,E=1,O=/LA/BseAmt,",'TB CS'!Q92,$C92,$C92,$A$1,$A$2,Q$1,Q$1)</f>
        <v>0</v>
      </c>
      <c r="R92" s="9">
        <f>[1]!AG_SMLK("0,2,SS5,LA,F=LSC,K=DbC,F=A,K=/LA/Ldg,F={P}1,T={P}2,K=/LA/AccCde,F={P}3,T={P}4,K=/LA/Prd,F={P}5,T={P}6,K=/LA/TC2,E=1,O=/LA/BseAmt,",'TB CS'!R92,$C92,$C92,$A$1,$A$2,R$1,R$1)</f>
        <v>0</v>
      </c>
      <c r="S92" s="2"/>
      <c r="T92" s="2">
        <f>SUM(F92:S92)</f>
        <v>51859.71</v>
      </c>
      <c r="V92" s="2"/>
      <c r="W92" s="9">
        <f>[1]!AG_SMLK("0,2,SS5,LA,F=LSC,K=DbC,F=A,K=/LA/Ldg,F={P}1,T={P}2,K=/LA/AccCde,F={P}3,T={P}4,K=/LA/Prd,F={P}5,T={P}6,K=/LA/TC2,E=1,O=/LA/BseAmt,",'TB CS'!W92,$C92,$C92,$A$1,$A$2,W$1,W$1)</f>
        <v>6492.96</v>
      </c>
      <c r="Y92" s="2">
        <f>SUM(T92:X92)</f>
        <v>58352.67</v>
      </c>
      <c r="Z92" s="11">
        <v>58353</v>
      </c>
      <c r="AA92" s="13" t="s">
        <v>123</v>
      </c>
    </row>
    <row r="93" spans="3:27" ht="12.75">
      <c r="C93" s="6"/>
      <c r="D93" s="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2"/>
      <c r="T93" s="2"/>
      <c r="V93" s="2"/>
      <c r="W93" s="9"/>
      <c r="Y93" s="2"/>
      <c r="Z93" s="11">
        <f>+Y92-Z92</f>
        <v>-0.33000000000174623</v>
      </c>
      <c r="AA93" s="13" t="s">
        <v>81</v>
      </c>
    </row>
    <row r="94" spans="3:25" ht="12.75">
      <c r="C94" s="6"/>
      <c r="D94" s="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2"/>
      <c r="T94" s="2"/>
      <c r="V94" s="2"/>
      <c r="W94" s="9"/>
      <c r="Y94" s="2"/>
    </row>
    <row r="95" spans="3:25" ht="12.75">
      <c r="C95" s="6">
        <v>5710</v>
      </c>
      <c r="D95" s="1" t="s">
        <v>54</v>
      </c>
      <c r="F95" s="9">
        <f>[1]!AG_SMLK("0,2,SS5,LA,F=LSC,K=DbC,F=A,K=/LA/Ldg,F={P}1,T={P}2,K=/LA/AccCde,F={P}3,T={P}4,K=/LA/Prd,F={P}5,T={P}6,K=/LA/TC2,E=1,O=/LA/BseAmt,",'TB CS'!F95,$C95,$C95,$A$1,$A$2,F$1,F$1)</f>
        <v>12783.97</v>
      </c>
      <c r="G95" s="9">
        <f>[1]!AG_SMLK("0,2,SS5,LA,F=LSC,K=DbC,F=A,K=/LA/Ldg,F={P}1,T={P}2,K=/LA/AccCde,F={P}3,T={P}4,K=/LA/Prd,F={P}5,T={P}6,K=/LA/TC2,E=1,O=/LA/BseAmt,",'TB CS'!G95,$C95,$C95,$A$1,$A$2,G$1,G$1)</f>
        <v>6379</v>
      </c>
      <c r="H95" s="9">
        <f>[1]!AG_SMLK("0,2,SS5,LA,F=LSC,K=DbC,F=A,K=/LA/Ldg,F={P}1,T={P}2,K=/LA/AccCde,F={P}3,T={P}4,K=/LA/Prd,F={P}5,T={P}6,K=/LA/TC2,E=1,O=/LA/BseAmt,",'TB CS'!H95,$C95,$C95,$A$1,$A$2,H$1,H$1)</f>
        <v>151150.89</v>
      </c>
      <c r="I95" s="9">
        <f>[1]!AG_SMLK("0,2,SS5,LA,F=LSC,K=DbC,F=A,K=/LA/Ldg,F={P}1,T={P}2,K=/LA/AccCde,F={P}3,T={P}4,K=/LA/Prd,F={P}5,T={P}6,K=/LA/TC2,E=1,O=/LA/BseAmt,",'TB CS'!I95,$C95,$C95,$A$1,$A$2,I$1,I$1)</f>
        <v>0</v>
      </c>
      <c r="J95" s="9">
        <f>[1]!AG_SMLK("0,2,SS5,LA,F=LSC,K=DbC,F=A,K=/LA/Ldg,F={P}1,T={P}2,K=/LA/AccCde,F={P}3,T={P}4,K=/LA/Prd,F={P}5,T={P}6,K=/LA/TC2,E=1,O=/LA/BseAmt,",'TB CS'!J95,$C95,$C95,$A$1,$A$2,J$1,J$1)</f>
        <v>0</v>
      </c>
      <c r="K95" s="9">
        <f>[1]!AG_SMLK("0,2,SS5,LA,F=LSC,K=DbC,F=A,K=/LA/Ldg,F={P}1,T={P}2,K=/LA/AccCde,F={P}3,T={P}4,K=/LA/Prd,F={P}5,T={P}6,K=/LA/TC2,E=1,O=/LA/BseAmt,",'TB CS'!K95,$C95,$C95,$A$1,$A$2,K$1,K$1)</f>
        <v>0</v>
      </c>
      <c r="L95" s="9">
        <f>[1]!AG_SMLK("0,2,SS5,LA,F=LSC,K=DbC,F=A,K=/LA/Ldg,F={P}1,T={P}2,K=/LA/AccCde,F={P}3,T={P}4,K=/LA/Prd,F={P}5,T={P}6,K=/LA/TC2,E=1,O=/LA/BseAmt,",'TB CS'!L95,$C95,$C95,$A$1,$A$2,L$1,L$1)</f>
        <v>0</v>
      </c>
      <c r="M95" s="9">
        <f>[1]!AG_SMLK("0,2,SS5,LA,F=LSC,K=DbC,F=A,K=/LA/Ldg,F={P}1,T={P}2,K=/LA/AccCde,F={P}3,T={P}4,K=/LA/Prd,F={P}5,T={P}6,K=/LA/TC2,E=1,O=/LA/BseAmt,",'TB CS'!M95,$C95,$C95,$A$1,$A$2,M$1,M$1)</f>
        <v>0</v>
      </c>
      <c r="N95" s="9">
        <f>[1]!AG_SMLK("0,2,SS5,LA,F=LSC,K=DbC,F=A,K=/LA/Ldg,F={P}1,T={P}2,K=/LA/AccCde,F={P}3,T={P}4,K=/LA/Prd,F={P}5,T={P}6,K=/LA/TC2,E=1,O=/LA/BseAmt,",'TB CS'!N95,$C95,$C95,$A$1,$A$2,N$1,N$1)</f>
        <v>0</v>
      </c>
      <c r="O95" s="9">
        <f>[1]!AG_SMLK("0,2,SS5,LA,F=LSC,K=DbC,F=A,K=/LA/Ldg,F={P}1,T={P}2,K=/LA/AccCde,F={P}3,T={P}4,K=/LA/Prd,F={P}5,T={P}6,K=/LA/TC2,E=1,O=/LA/BseAmt,",'TB CS'!O95,$C95,$C95,$A$1,$A$2,O$1,O$1)</f>
        <v>0</v>
      </c>
      <c r="P95" s="9">
        <f>[1]!AG_SMLK("0,2,SS5,LA,F=LSC,K=DbC,F=A,K=/LA/Ldg,F={P}1,T={P}2,K=/LA/AccCde,F={P}3,T={P}4,K=/LA/Prd,F={P}5,T={P}6,K=/LA/TC2,E=1,O=/LA/BseAmt,",'TB CS'!P95,$C95,$C95,$A$1,$A$2,P$1,P$1)</f>
        <v>0</v>
      </c>
      <c r="Q95" s="9">
        <f>[1]!AG_SMLK("0,2,SS5,LA,F=LSC,K=DbC,F=A,K=/LA/Ldg,F={P}1,T={P}2,K=/LA/AccCde,F={P}3,T={P}4,K=/LA/Prd,F={P}5,T={P}6,K=/LA/TC2,E=1,O=/LA/BseAmt,",'TB CS'!Q95,$C95,$C95,$A$1,$A$2,Q$1,Q$1)</f>
        <v>0</v>
      </c>
      <c r="R95" s="9">
        <f>[1]!AG_SMLK("0,2,SS5,LA,F=LSC,K=DbC,F=A,K=/LA/Ldg,F={P}1,T={P}2,K=/LA/AccCde,F={P}3,T={P}4,K=/LA/Prd,F={P}5,T={P}6,K=/LA/TC2,E=1,O=/LA/BseAmt,",'TB CS'!R95,$C95,$C95,$A$1,$A$2,R$1,R$1)</f>
        <v>0</v>
      </c>
      <c r="S95" s="2"/>
      <c r="T95" s="2">
        <f>SUM(F95:S95)</f>
        <v>170313.86000000002</v>
      </c>
      <c r="V95" s="2"/>
      <c r="W95" s="9">
        <f>[1]!AG_SMLK("0,2,SS5,LA,F=LSC,K=DbC,F=A,K=/LA/Ldg,F={P}1,T={P}2,K=/LA/AccCde,F={P}3,T={P}4,K=/LA/Prd,F={P}5,T={P}6,K=/LA/TC2,E=1,O=/LA/BseAmt,",'TB CS'!W95,$C95,$C95,$A$1,$A$2,W$1,W$1)</f>
        <v>975</v>
      </c>
      <c r="Y95" s="2">
        <f>SUM(T95:X95)</f>
        <v>171288.86000000002</v>
      </c>
    </row>
    <row r="96" spans="3:26" ht="12.75">
      <c r="C96" s="6">
        <v>5760</v>
      </c>
      <c r="D96" s="1" t="s">
        <v>57</v>
      </c>
      <c r="F96" s="9">
        <f>[1]!AG_SMLK("0,2,SS5,LA,F=LSC,K=DbC,F=A,K=/LA/Ldg,F={P}1,T={P}2,K=/LA/AccCde,F={P}3,T={P}4,K=/LA/Prd,F={P}5,T={P}6,K=/LA/TC2,E=1,O=/LA/BseAmt,",'TB CS'!F96,$C96,$C96,$A$1,$A$2,F$1,F$1)</f>
        <v>0</v>
      </c>
      <c r="G96" s="9">
        <f>[1]!AG_SMLK("0,2,SS5,LA,F=LSC,K=DbC,F=A,K=/LA/Ldg,F={P}1,T={P}2,K=/LA/AccCde,F={P}3,T={P}4,K=/LA/Prd,F={P}5,T={P}6,K=/LA/TC2,E=1,O=/LA/BseAmt,",'TB CS'!G96,$C96,$C96,$A$1,$A$2,G$1,G$1)</f>
        <v>0</v>
      </c>
      <c r="H96" s="9">
        <f>[1]!AG_SMLK("0,2,SS5,LA,F=LSC,K=DbC,F=A,K=/LA/Ldg,F={P}1,T={P}2,K=/LA/AccCde,F={P}3,T={P}4,K=/LA/Prd,F={P}5,T={P}6,K=/LA/TC2,E=1,O=/LA/BseAmt,",'TB CS'!H96,$C96,$C96,$A$1,$A$2,H$1,H$1)</f>
        <v>6210</v>
      </c>
      <c r="I96" s="9">
        <f>[1]!AG_SMLK("0,2,SS5,LA,F=LSC,K=DbC,F=A,K=/LA/Ldg,F={P}1,T={P}2,K=/LA/AccCde,F={P}3,T={P}4,K=/LA/Prd,F={P}5,T={P}6,K=/LA/TC2,E=1,O=/LA/BseAmt,",'TB CS'!I96,$C96,$C96,$A$1,$A$2,I$1,I$1)</f>
        <v>0</v>
      </c>
      <c r="J96" s="9">
        <f>[1]!AG_SMLK("0,2,SS5,LA,F=LSC,K=DbC,F=A,K=/LA/Ldg,F={P}1,T={P}2,K=/LA/AccCde,F={P}3,T={P}4,K=/LA/Prd,F={P}5,T={P}6,K=/LA/TC2,E=1,O=/LA/BseAmt,",'TB CS'!J96,$C96,$C96,$A$1,$A$2,J$1,J$1)</f>
        <v>0</v>
      </c>
      <c r="K96" s="9">
        <f>[1]!AG_SMLK("0,2,SS5,LA,F=LSC,K=DbC,F=A,K=/LA/Ldg,F={P}1,T={P}2,K=/LA/AccCde,F={P}3,T={P}4,K=/LA/Prd,F={P}5,T={P}6,K=/LA/TC2,E=1,O=/LA/BseAmt,",'TB CS'!K96,$C96,$C96,$A$1,$A$2,K$1,K$1)</f>
        <v>0</v>
      </c>
      <c r="L96" s="9">
        <f>[1]!AG_SMLK("0,2,SS5,LA,F=LSC,K=DbC,F=A,K=/LA/Ldg,F={P}1,T={P}2,K=/LA/AccCde,F={P}3,T={P}4,K=/LA/Prd,F={P}5,T={P}6,K=/LA/TC2,E=1,O=/LA/BseAmt,",'TB CS'!L96,$C96,$C96,$A$1,$A$2,L$1,L$1)</f>
        <v>0</v>
      </c>
      <c r="M96" s="9">
        <f>[1]!AG_SMLK("0,2,SS5,LA,F=LSC,K=DbC,F=A,K=/LA/Ldg,F={P}1,T={P}2,K=/LA/AccCde,F={P}3,T={P}4,K=/LA/Prd,F={P}5,T={P}6,K=/LA/TC2,E=1,O=/LA/BseAmt,",'TB CS'!M96,$C96,$C96,$A$1,$A$2,M$1,M$1)</f>
        <v>0</v>
      </c>
      <c r="N96" s="9">
        <f>[1]!AG_SMLK("0,2,SS5,LA,F=LSC,K=DbC,F=A,K=/LA/Ldg,F={P}1,T={P}2,K=/LA/AccCde,F={P}3,T={P}4,K=/LA/Prd,F={P}5,T={P}6,K=/LA/TC2,E=1,O=/LA/BseAmt,",'TB CS'!N96,$C96,$C96,$A$1,$A$2,N$1,N$1)</f>
        <v>0</v>
      </c>
      <c r="O96" s="9">
        <f>[1]!AG_SMLK("0,2,SS5,LA,F=LSC,K=DbC,F=A,K=/LA/Ldg,F={P}1,T={P}2,K=/LA/AccCde,F={P}3,T={P}4,K=/LA/Prd,F={P}5,T={P}6,K=/LA/TC2,E=1,O=/LA/BseAmt,",'TB CS'!O96,$C96,$C96,$A$1,$A$2,O$1,O$1)</f>
        <v>0</v>
      </c>
      <c r="P96" s="9">
        <f>[1]!AG_SMLK("0,2,SS5,LA,F=LSC,K=DbC,F=A,K=/LA/Ldg,F={P}1,T={P}2,K=/LA/AccCde,F={P}3,T={P}4,K=/LA/Prd,F={P}5,T={P}6,K=/LA/TC2,E=1,O=/LA/BseAmt,",'TB CS'!P96,$C96,$C96,$A$1,$A$2,P$1,P$1)</f>
        <v>0</v>
      </c>
      <c r="Q96" s="9">
        <f>[1]!AG_SMLK("0,2,SS5,LA,F=LSC,K=DbC,F=A,K=/LA/Ldg,F={P}1,T={P}2,K=/LA/AccCde,F={P}3,T={P}4,K=/LA/Prd,F={P}5,T={P}6,K=/LA/TC2,E=1,O=/LA/BseAmt,",'TB CS'!Q96,$C96,$C96,$A$1,$A$2,Q$1,Q$1)</f>
        <v>0</v>
      </c>
      <c r="R96" s="9">
        <f>[1]!AG_SMLK("0,2,SS5,LA,F=LSC,K=DbC,F=A,K=/LA/Ldg,F={P}1,T={P}2,K=/LA/AccCde,F={P}3,T={P}4,K=/LA/Prd,F={P}5,T={P}6,K=/LA/TC2,E=1,O=/LA/BseAmt,",'TB CS'!R96,$C96,$C96,$A$1,$A$2,R$1,R$1)</f>
        <v>0</v>
      </c>
      <c r="S96" s="2"/>
      <c r="T96" s="2">
        <f>SUM(F96:S96)</f>
        <v>6210</v>
      </c>
      <c r="V96" s="2"/>
      <c r="W96" s="9">
        <f>[1]!AG_SMLK("0,2,SS5,LA,F=LSC,K=DbC,F=A,K=/LA/Ldg,F={P}1,T={P}2,K=/LA/AccCde,F={P}3,T={P}4,K=/LA/Prd,F={P}5,T={P}6,K=/LA/TC2,E=1,O=/LA/BseAmt,",'TB CS'!W96,$C96,$C96,$A$1,$A$2,W$1,W$1)</f>
        <v>0</v>
      </c>
      <c r="Y96" s="2">
        <f>SUM(T96:X96)</f>
        <v>6210</v>
      </c>
      <c r="Z96" s="11">
        <f>SUM(Y95:Y96)</f>
        <v>177498.86000000002</v>
      </c>
    </row>
    <row r="97" spans="3:27" ht="12.75">
      <c r="C97" s="6"/>
      <c r="D97" s="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2"/>
      <c r="T97" s="2"/>
      <c r="V97" s="2"/>
      <c r="W97" s="9"/>
      <c r="Y97" s="2"/>
      <c r="Z97" s="11">
        <v>177499</v>
      </c>
      <c r="AA97" s="13" t="s">
        <v>122</v>
      </c>
    </row>
    <row r="98" spans="3:27" ht="12.75">
      <c r="C98" s="6"/>
      <c r="D98" s="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2"/>
      <c r="T98" s="2"/>
      <c r="V98" s="2"/>
      <c r="W98" s="9"/>
      <c r="Y98" s="2"/>
      <c r="Z98" s="11">
        <f>+Z96-Z97</f>
        <v>-0.139999999984866</v>
      </c>
      <c r="AA98" s="13" t="s">
        <v>81</v>
      </c>
    </row>
    <row r="99" spans="3:25" ht="12.75">
      <c r="C99" s="6"/>
      <c r="D99" s="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2"/>
      <c r="T99" s="2"/>
      <c r="V99" s="2"/>
      <c r="W99" s="9"/>
      <c r="Y99" s="2"/>
    </row>
    <row r="100" spans="3:25" ht="12.75">
      <c r="C100" s="6">
        <v>5720</v>
      </c>
      <c r="D100" s="1" t="s">
        <v>55</v>
      </c>
      <c r="F100" s="9">
        <f>[1]!AG_SMLK("0,2,SS5,LA,F=LSC,K=DbC,F=A,K=/LA/Ldg,F={P}1,T={P}2,K=/LA/AccCde,F={P}3,T={P}4,K=/LA/Prd,F={P}5,T={P}6,K=/LA/TC2,E=1,O=/LA/BseAmt,",'TB CS'!F128,$C100,$C100,$A$1,$A$2,F$1,F$1)</f>
        <v>161497.24</v>
      </c>
      <c r="G100" s="9">
        <f>[1]!AG_SMLK("0,2,SS5,LA,F=LSC,K=DbC,F=A,K=/LA/Ldg,F={P}1,T={P}2,K=/LA/AccCde,F={P}3,T={P}4,K=/LA/Prd,F={P}5,T={P}6,K=/LA/TC2,E=1,O=/LA/BseAmt,",'TB CS'!G128,$C100,$C100,$A$1,$A$2,G$1,G$1)</f>
        <v>0</v>
      </c>
      <c r="H100" s="9">
        <f>[1]!AG_SMLK("0,2,SS5,LA,F=LSC,K=DbC,F=A,K=/LA/Ldg,F={P}1,T={P}2,K=/LA/AccCde,F={P}3,T={P}4,K=/LA/Prd,F={P}5,T={P}6,K=/LA/TC2,E=1,O=/LA/BseAmt,",'TB CS'!H128,$C100,$C100,$A$1,$A$2,H$1,H$1)</f>
        <v>0</v>
      </c>
      <c r="I100" s="9">
        <f>[1]!AG_SMLK("0,2,SS5,LA,F=LSC,K=DbC,F=A,K=/LA/Ldg,F={P}1,T={P}2,K=/LA/AccCde,F={P}3,T={P}4,K=/LA/Prd,F={P}5,T={P}6,K=/LA/TC2,E=1,O=/LA/BseAmt,",'TB CS'!I128,$C100,$C100,$A$1,$A$2,I$1,I$1)</f>
        <v>1298</v>
      </c>
      <c r="J100" s="9">
        <f>[1]!AG_SMLK("0,2,SS5,LA,F=LSC,K=DbC,F=A,K=/LA/Ldg,F={P}1,T={P}2,K=/LA/AccCde,F={P}3,T={P}4,K=/LA/Prd,F={P}5,T={P}6,K=/LA/TC2,E=1,O=/LA/BseAmt,",'TB CS'!J128,$C100,$C100,$A$1,$A$2,J$1,J$1)</f>
        <v>21100</v>
      </c>
      <c r="K100" s="9">
        <f>[1]!AG_SMLK("0,2,SS5,LA,F=LSC,K=DbC,F=A,K=/LA/Ldg,F={P}1,T={P}2,K=/LA/AccCde,F={P}3,T={P}4,K=/LA/Prd,F={P}5,T={P}6,K=/LA/TC2,E=1,O=/LA/BseAmt,",'TB CS'!K128,$C100,$C100,$A$1,$A$2,K$1,K$1)</f>
        <v>0</v>
      </c>
      <c r="L100" s="9">
        <f>[1]!AG_SMLK("0,2,SS5,LA,F=LSC,K=DbC,F=A,K=/LA/Ldg,F={P}1,T={P}2,K=/LA/AccCde,F={P}3,T={P}4,K=/LA/Prd,F={P}5,T={P}6,K=/LA/TC2,E=1,O=/LA/BseAmt,",'TB CS'!L128,$C100,$C100,$A$1,$A$2,L$1,L$1)</f>
        <v>500</v>
      </c>
      <c r="M100" s="9">
        <f>[1]!AG_SMLK("0,2,SS5,LA,F=LSC,K=DbC,F=A,K=/LA/Ldg,F={P}1,T={P}2,K=/LA/AccCde,F={P}3,T={P}4,K=/LA/Prd,F={P}5,T={P}6,K=/LA/TC2,E=1,O=/LA/BseAmt,",'TB CS'!M128,$C100,$C100,$A$1,$A$2,M$1,M$1)</f>
        <v>79007.6</v>
      </c>
      <c r="N100" s="9">
        <f>[1]!AG_SMLK("0,2,SS5,LA,F=LSC,K=DbC,F=A,K=/LA/Ldg,F={P}1,T={P}2,K=/LA/AccCde,F={P}3,T={P}4,K=/LA/Prd,F={P}5,T={P}6,K=/LA/TC2,E=1,O=/LA/BseAmt,",'TB CS'!N128,$C100,$C100,$A$1,$A$2,N$1,N$1)</f>
        <v>0</v>
      </c>
      <c r="O100" s="9">
        <f>[1]!AG_SMLK("0,2,SS5,LA,F=LSC,K=DbC,F=A,K=/LA/Ldg,F={P}1,T={P}2,K=/LA/AccCde,F={P}3,T={P}4,K=/LA/Prd,F={P}5,T={P}6,K=/LA/TC2,E=1,O=/LA/BseAmt,",'TB CS'!O128,$C100,$C100,$A$1,$A$2,O$1,O$1)</f>
        <v>0</v>
      </c>
      <c r="P100" s="9">
        <f>[1]!AG_SMLK("0,2,SS5,LA,F=LSC,K=DbC,F=A,K=/LA/Ldg,F={P}1,T={P}2,K=/LA/AccCde,F={P}3,T={P}4,K=/LA/Prd,F={P}5,T={P}6,K=/LA/TC2,E=1,O=/LA/BseAmt,",'TB CS'!P128,$C100,$C100,$A$1,$A$2,P$1,P$1)</f>
        <v>0</v>
      </c>
      <c r="Q100" s="9">
        <f>[1]!AG_SMLK("0,2,SS5,LA,F=LSC,K=DbC,F=A,K=/LA/Ldg,F={P}1,T={P}2,K=/LA/AccCde,F={P}3,T={P}4,K=/LA/Prd,F={P}5,T={P}6,K=/LA/TC2,E=1,O=/LA/BseAmt,",'TB CS'!Q128,$C100,$C100,$A$1,$A$2,Q$1,Q$1)</f>
        <v>0</v>
      </c>
      <c r="R100" s="9">
        <f>[1]!AG_SMLK("0,2,SS5,LA,F=LSC,K=DbC,F=A,K=/LA/Ldg,F={P}1,T={P}2,K=/LA/AccCde,F={P}3,T={P}4,K=/LA/Prd,F={P}5,T={P}6,K=/LA/TC2,E=1,O=/LA/BseAmt,",'TB CS'!R128,$C100,$C100,$A$1,$A$2,R$1,R$1)</f>
        <v>0</v>
      </c>
      <c r="S100" s="2"/>
      <c r="T100" s="2">
        <f>SUM(F100:S100)</f>
        <v>263402.83999999997</v>
      </c>
      <c r="V100" s="2"/>
      <c r="W100" s="9">
        <f>[1]!AG_SMLK("0,2,SS5,LA,F=LSC,K=DbC,F=A,K=/LA/Ldg,F={P}1,T={P}2,K=/LA/AccCde,F={P}3,T={P}4,K=/LA/Prd,F={P}5,T={P}6,K=/LA/TC2,E=1,O=/LA/BseAmt,",'TB CS'!W128,$C100,$C100,$A$1,$A$2,W$1,W$1)</f>
        <v>166213.28</v>
      </c>
      <c r="Y100" s="2">
        <f>SUM(T100:X100)</f>
        <v>429616.12</v>
      </c>
    </row>
    <row r="101" spans="3:25" ht="12.75">
      <c r="C101" s="6">
        <v>5750</v>
      </c>
      <c r="D101" s="1" t="s">
        <v>56</v>
      </c>
      <c r="F101" s="9">
        <f>[1]!AG_SMLK("0,2,SS5,LA,F=LSC,K=DbC,F=A,K=/LA/Ldg,F={P}1,T={P}2,K=/LA/AccCde,F={P}3,T={P}4,K=/LA/Prd,F={P}5,T={P}6,K=/LA/TC2,E=1,O=/LA/BseAmt,",'TB CS'!F129,$C101,$C101,$A$1,$A$2,F$1,F$1)</f>
        <v>0</v>
      </c>
      <c r="G101" s="9">
        <f>[1]!AG_SMLK("0,2,SS5,LA,F=LSC,K=DbC,F=A,K=/LA/Ldg,F={P}1,T={P}2,K=/LA/AccCde,F={P}3,T={P}4,K=/LA/Prd,F={P}5,T={P}6,K=/LA/TC2,E=1,O=/LA/BseAmt,",'TB CS'!G129,$C101,$C101,$A$1,$A$2,G$1,G$1)</f>
        <v>0</v>
      </c>
      <c r="H101" s="9">
        <f>[1]!AG_SMLK("0,2,SS5,LA,F=LSC,K=DbC,F=A,K=/LA/Ldg,F={P}1,T={P}2,K=/LA/AccCde,F={P}3,T={P}4,K=/LA/Prd,F={P}5,T={P}6,K=/LA/TC2,E=1,O=/LA/BseAmt,",'TB CS'!H129,$C101,$C101,$A$1,$A$2,H$1,H$1)</f>
        <v>0</v>
      </c>
      <c r="I101" s="9">
        <f>[1]!AG_SMLK("0,2,SS5,LA,F=LSC,K=DbC,F=A,K=/LA/Ldg,F={P}1,T={P}2,K=/LA/AccCde,F={P}3,T={P}4,K=/LA/Prd,F={P}5,T={P}6,K=/LA/TC2,E=1,O=/LA/BseAmt,",'TB CS'!I129,$C101,$C101,$A$1,$A$2,I$1,I$1)</f>
        <v>0</v>
      </c>
      <c r="J101" s="9">
        <f>[1]!AG_SMLK("0,2,SS5,LA,F=LSC,K=DbC,F=A,K=/LA/Ldg,F={P}1,T={P}2,K=/LA/AccCde,F={P}3,T={P}4,K=/LA/Prd,F={P}5,T={P}6,K=/LA/TC2,E=1,O=/LA/BseAmt,",'TB CS'!J129,$C101,$C101,$A$1,$A$2,J$1,J$1)</f>
        <v>0</v>
      </c>
      <c r="K101" s="9">
        <f>[1]!AG_SMLK("0,2,SS5,LA,F=LSC,K=DbC,F=A,K=/LA/Ldg,F={P}1,T={P}2,K=/LA/AccCde,F={P}3,T={P}4,K=/LA/Prd,F={P}5,T={P}6,K=/LA/TC2,E=1,O=/LA/BseAmt,",'TB CS'!K129,$C101,$C101,$A$1,$A$2,K$1,K$1)</f>
        <v>0</v>
      </c>
      <c r="L101" s="9">
        <f>[1]!AG_SMLK("0,2,SS5,LA,F=LSC,K=DbC,F=A,K=/LA/Ldg,F={P}1,T={P}2,K=/LA/AccCde,F={P}3,T={P}4,K=/LA/Prd,F={P}5,T={P}6,K=/LA/TC2,E=1,O=/LA/BseAmt,",'TB CS'!L129,$C101,$C101,$A$1,$A$2,L$1,L$1)</f>
        <v>0</v>
      </c>
      <c r="M101" s="9">
        <f>[1]!AG_SMLK("0,2,SS5,LA,F=LSC,K=DbC,F=A,K=/LA/Ldg,F={P}1,T={P}2,K=/LA/AccCde,F={P}3,T={P}4,K=/LA/Prd,F={P}5,T={P}6,K=/LA/TC2,E=1,O=/LA/BseAmt,",'TB CS'!M129,$C101,$C101,$A$1,$A$2,M$1,M$1)</f>
        <v>0</v>
      </c>
      <c r="N101" s="9">
        <f>[1]!AG_SMLK("0,2,SS5,LA,F=LSC,K=DbC,F=A,K=/LA/Ldg,F={P}1,T={P}2,K=/LA/AccCde,F={P}3,T={P}4,K=/LA/Prd,F={P}5,T={P}6,K=/LA/TC2,E=1,O=/LA/BseAmt,",'TB CS'!N129,$C101,$C101,$A$1,$A$2,N$1,N$1)</f>
        <v>0</v>
      </c>
      <c r="O101" s="9">
        <f>[1]!AG_SMLK("0,2,SS5,LA,F=LSC,K=DbC,F=A,K=/LA/Ldg,F={P}1,T={P}2,K=/LA/AccCde,F={P}3,T={P}4,K=/LA/Prd,F={P}5,T={P}6,K=/LA/TC2,E=1,O=/LA/BseAmt,",'TB CS'!O129,$C101,$C101,$A$1,$A$2,O$1,O$1)</f>
        <v>0</v>
      </c>
      <c r="P101" s="9">
        <f>[1]!AG_SMLK("0,2,SS5,LA,F=LSC,K=DbC,F=A,K=/LA/Ldg,F={P}1,T={P}2,K=/LA/AccCde,F={P}3,T={P}4,K=/LA/Prd,F={P}5,T={P}6,K=/LA/TC2,E=1,O=/LA/BseAmt,",'TB CS'!P129,$C101,$C101,$A$1,$A$2,P$1,P$1)</f>
        <v>0</v>
      </c>
      <c r="Q101" s="9">
        <f>[1]!AG_SMLK("0,2,SS5,LA,F=LSC,K=DbC,F=A,K=/LA/Ldg,F={P}1,T={P}2,K=/LA/AccCde,F={P}3,T={P}4,K=/LA/Prd,F={P}5,T={P}6,K=/LA/TC2,E=1,O=/LA/BseAmt,",'TB CS'!Q129,$C101,$C101,$A$1,$A$2,Q$1,Q$1)</f>
        <v>0</v>
      </c>
      <c r="R101" s="9">
        <f>[1]!AG_SMLK("0,2,SS5,LA,F=LSC,K=DbC,F=A,K=/LA/Ldg,F={P}1,T={P}2,K=/LA/AccCde,F={P}3,T={P}4,K=/LA/Prd,F={P}5,T={P}6,K=/LA/TC2,E=1,O=/LA/BseAmt,",'TB CS'!R129,$C101,$C101,$A$1,$A$2,R$1,R$1)</f>
        <v>0</v>
      </c>
      <c r="S101" s="2"/>
      <c r="T101" s="2">
        <f>SUM(F101:S101)</f>
        <v>0</v>
      </c>
      <c r="V101" s="2"/>
      <c r="W101" s="9">
        <f>[1]!AG_SMLK("0,2,SS5,LA,F=LSC,K=DbC,F=A,K=/LA/Ldg,F={P}1,T={P}2,K=/LA/AccCde,F={P}3,T={P}4,K=/LA/Prd,F={P}5,T={P}6,K=/LA/TC2,E=1,O=/LA/BseAmt,",'TB CS'!W129,$C101,$C101,$A$1,$A$2,W$1,W$1)</f>
        <v>0</v>
      </c>
      <c r="Y101" s="2">
        <f>SUM(T101:X101)</f>
        <v>0</v>
      </c>
    </row>
    <row r="102" spans="3:25" ht="12.75">
      <c r="C102" s="6">
        <v>5770</v>
      </c>
      <c r="D102" s="1" t="s">
        <v>58</v>
      </c>
      <c r="F102" s="9">
        <f>[1]!AG_SMLK("0,2,SS5,LA,F=LSC,K=DbC,F=A,K=/LA/Ldg,F={P}1,T={P}2,K=/LA/AccCde,F={P}3,T={P}4,K=/LA/Prd,F={P}5,T={P}6,K=/LA/TC2,E=1,O=/LA/BseAmt,",'TB CS'!F130,$C102,$C102,$A$1,$A$2,F$1,F$1)</f>
        <v>63360</v>
      </c>
      <c r="G102" s="9">
        <f>[1]!AG_SMLK("0,2,SS5,LA,F=LSC,K=DbC,F=A,K=/LA/Ldg,F={P}1,T={P}2,K=/LA/AccCde,F={P}3,T={P}4,K=/LA/Prd,F={P}5,T={P}6,K=/LA/TC2,E=1,O=/LA/BseAmt,",'TB CS'!G130,$C102,$C102,$A$1,$A$2,G$1,G$1)</f>
        <v>0</v>
      </c>
      <c r="H102" s="9">
        <f>[1]!AG_SMLK("0,2,SS5,LA,F=LSC,K=DbC,F=A,K=/LA/Ldg,F={P}1,T={P}2,K=/LA/AccCde,F={P}3,T={P}4,K=/LA/Prd,F={P}5,T={P}6,K=/LA/TC2,E=1,O=/LA/BseAmt,",'TB CS'!H130,$C102,$C102,$A$1,$A$2,H$1,H$1)</f>
        <v>0</v>
      </c>
      <c r="I102" s="9">
        <f>[1]!AG_SMLK("0,2,SS5,LA,F=LSC,K=DbC,F=A,K=/LA/Ldg,F={P}1,T={P}2,K=/LA/AccCde,F={P}3,T={P}4,K=/LA/Prd,F={P}5,T={P}6,K=/LA/TC2,E=1,O=/LA/BseAmt,",'TB CS'!I130,$C102,$C102,$A$1,$A$2,I$1,I$1)</f>
        <v>0</v>
      </c>
      <c r="J102" s="9">
        <f>[1]!AG_SMLK("0,2,SS5,LA,F=LSC,K=DbC,F=A,K=/LA/Ldg,F={P}1,T={P}2,K=/LA/AccCde,F={P}3,T={P}4,K=/LA/Prd,F={P}5,T={P}6,K=/LA/TC2,E=1,O=/LA/BseAmt,",'TB CS'!J130,$C102,$C102,$A$1,$A$2,J$1,J$1)</f>
        <v>0</v>
      </c>
      <c r="K102" s="9">
        <f>[1]!AG_SMLK("0,2,SS5,LA,F=LSC,K=DbC,F=A,K=/LA/Ldg,F={P}1,T={P}2,K=/LA/AccCde,F={P}3,T={P}4,K=/LA/Prd,F={P}5,T={P}6,K=/LA/TC2,E=1,O=/LA/BseAmt,",'TB CS'!K130,$C102,$C102,$A$1,$A$2,K$1,K$1)</f>
        <v>0</v>
      </c>
      <c r="L102" s="9">
        <f>[1]!AG_SMLK("0,2,SS5,LA,F=LSC,K=DbC,F=A,K=/LA/Ldg,F={P}1,T={P}2,K=/LA/AccCde,F={P}3,T={P}4,K=/LA/Prd,F={P}5,T={P}6,K=/LA/TC2,E=1,O=/LA/BseAmt,",'TB CS'!L130,$C102,$C102,$A$1,$A$2,L$1,L$1)</f>
        <v>0</v>
      </c>
      <c r="M102" s="9">
        <f>[1]!AG_SMLK("0,2,SS5,LA,F=LSC,K=DbC,F=A,K=/LA/Ldg,F={P}1,T={P}2,K=/LA/AccCde,F={P}3,T={P}4,K=/LA/Prd,F={P}5,T={P}6,K=/LA/TC2,E=1,O=/LA/BseAmt,",'TB CS'!M130,$C102,$C102,$A$1,$A$2,M$1,M$1)</f>
        <v>0</v>
      </c>
      <c r="N102" s="9">
        <f>[1]!AG_SMLK("0,2,SS5,LA,F=LSC,K=DbC,F=A,K=/LA/Ldg,F={P}1,T={P}2,K=/LA/AccCde,F={P}3,T={P}4,K=/LA/Prd,F={P}5,T={P}6,K=/LA/TC2,E=1,O=/LA/BseAmt,",'TB CS'!N130,$C102,$C102,$A$1,$A$2,N$1,N$1)</f>
        <v>0</v>
      </c>
      <c r="O102" s="9">
        <f>[1]!AG_SMLK("0,2,SS5,LA,F=LSC,K=DbC,F=A,K=/LA/Ldg,F={P}1,T={P}2,K=/LA/AccCde,F={P}3,T={P}4,K=/LA/Prd,F={P}5,T={P}6,K=/LA/TC2,E=1,O=/LA/BseAmt,",'TB CS'!O130,$C102,$C102,$A$1,$A$2,O$1,O$1)</f>
        <v>0</v>
      </c>
      <c r="P102" s="9">
        <f>[1]!AG_SMLK("0,2,SS5,LA,F=LSC,K=DbC,F=A,K=/LA/Ldg,F={P}1,T={P}2,K=/LA/AccCde,F={P}3,T={P}4,K=/LA/Prd,F={P}5,T={P}6,K=/LA/TC2,E=1,O=/LA/BseAmt,",'TB CS'!P130,$C102,$C102,$A$1,$A$2,P$1,P$1)</f>
        <v>0</v>
      </c>
      <c r="Q102" s="9">
        <f>[1]!AG_SMLK("0,2,SS5,LA,F=LSC,K=DbC,F=A,K=/LA/Ldg,F={P}1,T={P}2,K=/LA/AccCde,F={P}3,T={P}4,K=/LA/Prd,F={P}5,T={P}6,K=/LA/TC2,E=1,O=/LA/BseAmt,",'TB CS'!Q130,$C102,$C102,$A$1,$A$2,Q$1,Q$1)</f>
        <v>0</v>
      </c>
      <c r="R102" s="9">
        <f>[1]!AG_SMLK("0,2,SS5,LA,F=LSC,K=DbC,F=A,K=/LA/Ldg,F={P}1,T={P}2,K=/LA/AccCde,F={P}3,T={P}4,K=/LA/Prd,F={P}5,T={P}6,K=/LA/TC2,E=1,O=/LA/BseAmt,",'TB CS'!R130,$C102,$C102,$A$1,$A$2,R$1,R$1)</f>
        <v>0</v>
      </c>
      <c r="S102" s="2"/>
      <c r="T102" s="2">
        <f>SUM(F102:S102)</f>
        <v>63360</v>
      </c>
      <c r="V102" s="2"/>
      <c r="W102" s="9">
        <f>[1]!AG_SMLK("0,2,SS5,LA,F=LSC,K=DbC,F=A,K=/LA/Ldg,F={P}1,T={P}2,K=/LA/AccCde,F={P}3,T={P}4,K=/LA/Prd,F={P}5,T={P}6,K=/LA/TC2,E=1,O=/LA/BseAmt,",'TB CS'!W130,$C102,$C102,$A$1,$A$2,W$1,W$1)</f>
        <v>0</v>
      </c>
      <c r="Y102" s="2">
        <f>SUM(T102:X102)</f>
        <v>63360</v>
      </c>
    </row>
    <row r="103" spans="3:26" ht="12.75">
      <c r="C103" s="6">
        <v>5790</v>
      </c>
      <c r="D103" s="1" t="s">
        <v>59</v>
      </c>
      <c r="F103" s="9">
        <f>[1]!AG_SMLK("0,2,SS5,LA,F=LSC,K=DbC,F=A,K=/LA/Ldg,F={P}1,T={P}2,K=/LA/AccCde,F={P}3,T={P}4,K=/LA/Prd,F={P}5,T={P}6,K=/LA/TC2,E=1,O=/LA/BseAmt,",'TB CS'!F131,$C103,$C103,$A$1,$A$2,F$1,F$1)</f>
        <v>67145</v>
      </c>
      <c r="G103" s="9">
        <f>[1]!AG_SMLK("0,2,SS5,LA,F=LSC,K=DbC,F=A,K=/LA/Ldg,F={P}1,T={P}2,K=/LA/AccCde,F={P}3,T={P}4,K=/LA/Prd,F={P}5,T={P}6,K=/LA/TC2,E=1,O=/LA/BseAmt,",'TB CS'!G131,$C103,$C103,$A$1,$A$2,G$1,G$1)</f>
        <v>0</v>
      </c>
      <c r="H103" s="9">
        <f>[1]!AG_SMLK("0,2,SS5,LA,F=LSC,K=DbC,F=A,K=/LA/Ldg,F={P}1,T={P}2,K=/LA/AccCde,F={P}3,T={P}4,K=/LA/Prd,F={P}5,T={P}6,K=/LA/TC2,E=1,O=/LA/BseAmt,",'TB CS'!H131,$C103,$C103,$A$1,$A$2,H$1,H$1)</f>
        <v>0</v>
      </c>
      <c r="I103" s="9">
        <f>[1]!AG_SMLK("0,2,SS5,LA,F=LSC,K=DbC,F=A,K=/LA/Ldg,F={P}1,T={P}2,K=/LA/AccCde,F={P}3,T={P}4,K=/LA/Prd,F={P}5,T={P}6,K=/LA/TC2,E=1,O=/LA/BseAmt,",'TB CS'!I131,$C103,$C103,$A$1,$A$2,I$1,I$1)</f>
        <v>0</v>
      </c>
      <c r="J103" s="9">
        <f>[1]!AG_SMLK("0,2,SS5,LA,F=LSC,K=DbC,F=A,K=/LA/Ldg,F={P}1,T={P}2,K=/LA/AccCde,F={P}3,T={P}4,K=/LA/Prd,F={P}5,T={P}6,K=/LA/TC2,E=1,O=/LA/BseAmt,",'TB CS'!J131,$C103,$C103,$A$1,$A$2,J$1,J$1)</f>
        <v>11211.96</v>
      </c>
      <c r="K103" s="9">
        <f>[1]!AG_SMLK("0,2,SS5,LA,F=LSC,K=DbC,F=A,K=/LA/Ldg,F={P}1,T={P}2,K=/LA/AccCde,F={P}3,T={P}4,K=/LA/Prd,F={P}5,T={P}6,K=/LA/TC2,E=1,O=/LA/BseAmt,",'TB CS'!K131,$C103,$C103,$A$1,$A$2,K$1,K$1)</f>
        <v>0</v>
      </c>
      <c r="L103" s="9">
        <f>[1]!AG_SMLK("0,2,SS5,LA,F=LSC,K=DbC,F=A,K=/LA/Ldg,F={P}1,T={P}2,K=/LA/AccCde,F={P}3,T={P}4,K=/LA/Prd,F={P}5,T={P}6,K=/LA/TC2,E=1,O=/LA/BseAmt,",'TB CS'!L131,$C103,$C103,$A$1,$A$2,L$1,L$1)</f>
        <v>275</v>
      </c>
      <c r="M103" s="9">
        <f>[1]!AG_SMLK("0,2,SS5,LA,F=LSC,K=DbC,F=A,K=/LA/Ldg,F={P}1,T={P}2,K=/LA/AccCde,F={P}3,T={P}4,K=/LA/Prd,F={P}5,T={P}6,K=/LA/TC2,E=1,O=/LA/BseAmt,",'TB CS'!M131,$C103,$C103,$A$1,$A$2,M$1,M$1)</f>
        <v>0</v>
      </c>
      <c r="N103" s="9">
        <f>[1]!AG_SMLK("0,2,SS5,LA,F=LSC,K=DbC,F=A,K=/LA/Ldg,F={P}1,T={P}2,K=/LA/AccCde,F={P}3,T={P}4,K=/LA/Prd,F={P}5,T={P}6,K=/LA/TC2,E=1,O=/LA/BseAmt,",'TB CS'!N131,$C103,$C103,$A$1,$A$2,N$1,N$1)</f>
        <v>0</v>
      </c>
      <c r="O103" s="9">
        <f>[1]!AG_SMLK("0,2,SS5,LA,F=LSC,K=DbC,F=A,K=/LA/Ldg,F={P}1,T={P}2,K=/LA/AccCde,F={P}3,T={P}4,K=/LA/Prd,F={P}5,T={P}6,K=/LA/TC2,E=1,O=/LA/BseAmt,",'TB CS'!O131,$C103,$C103,$A$1,$A$2,O$1,O$1)</f>
        <v>0</v>
      </c>
      <c r="P103" s="9">
        <f>[1]!AG_SMLK("0,2,SS5,LA,F=LSC,K=DbC,F=A,K=/LA/Ldg,F={P}1,T={P}2,K=/LA/AccCde,F={P}3,T={P}4,K=/LA/Prd,F={P}5,T={P}6,K=/LA/TC2,E=1,O=/LA/BseAmt,",'TB CS'!P131,$C103,$C103,$A$1,$A$2,P$1,P$1)</f>
        <v>0</v>
      </c>
      <c r="Q103" s="9">
        <f>[1]!AG_SMLK("0,2,SS5,LA,F=LSC,K=DbC,F=A,K=/LA/Ldg,F={P}1,T={P}2,K=/LA/AccCde,F={P}3,T={P}4,K=/LA/Prd,F={P}5,T={P}6,K=/LA/TC2,E=1,O=/LA/BseAmt,",'TB CS'!Q131,$C103,$C103,$A$1,$A$2,Q$1,Q$1)</f>
        <v>0</v>
      </c>
      <c r="R103" s="9">
        <f>[1]!AG_SMLK("0,2,SS5,LA,F=LSC,K=DbC,F=A,K=/LA/Ldg,F={P}1,T={P}2,K=/LA/AccCde,F={P}3,T={P}4,K=/LA/Prd,F={P}5,T={P}6,K=/LA/TC2,E=1,O=/LA/BseAmt,",'TB CS'!R131,$C103,$C103,$A$1,$A$2,R$1,R$1)</f>
        <v>0</v>
      </c>
      <c r="S103" s="2"/>
      <c r="T103" s="2">
        <f>SUM(F103:S103)</f>
        <v>78631.95999999999</v>
      </c>
      <c r="V103" s="2"/>
      <c r="W103" s="9">
        <f>[1]!AG_SMLK("0,2,SS5,LA,F=LSC,K=DbC,F=A,K=/LA/Ldg,F={P}1,T={P}2,K=/LA/AccCde,F={P}3,T={P}4,K=/LA/Prd,F={P}5,T={P}6,K=/LA/TC2,E=1,O=/LA/BseAmt,",'TB CS'!W131,$C103,$C103,$A$1,$A$2,W$1,W$1)</f>
        <v>0</v>
      </c>
      <c r="Y103" s="2">
        <f>SUM(T103:X103)</f>
        <v>78631.95999999999</v>
      </c>
      <c r="Z103" s="11">
        <f>SUM(Y100:Y103)</f>
        <v>571608.08</v>
      </c>
    </row>
    <row r="104" spans="3:27" ht="12.75">
      <c r="C104" s="6"/>
      <c r="D104" s="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2"/>
      <c r="T104" s="2"/>
      <c r="V104" s="2"/>
      <c r="W104" s="9"/>
      <c r="Y104" s="2"/>
      <c r="Z104" s="11">
        <v>571608</v>
      </c>
      <c r="AA104" s="13" t="s">
        <v>134</v>
      </c>
    </row>
    <row r="105" spans="3:27" ht="12.75">
      <c r="C105" s="6"/>
      <c r="D105" s="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2"/>
      <c r="T105" s="2"/>
      <c r="V105" s="2"/>
      <c r="W105" s="9"/>
      <c r="Y105" s="2"/>
      <c r="Z105" s="11">
        <f>+Z103-Z104</f>
        <v>0.07999999995809048</v>
      </c>
      <c r="AA105" s="13" t="s">
        <v>81</v>
      </c>
    </row>
    <row r="106" spans="3:25" ht="12.75">
      <c r="C106" s="6"/>
      <c r="D106" s="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2"/>
      <c r="T106" s="2"/>
      <c r="V106" s="2"/>
      <c r="W106" s="9"/>
      <c r="Y106" s="2"/>
    </row>
    <row r="107" spans="3:25" ht="12.75">
      <c r="C107" s="6">
        <v>5780</v>
      </c>
      <c r="D107" s="1" t="s">
        <v>74</v>
      </c>
      <c r="F107" s="9">
        <f>[1]!AG_SMLK("0,2,SS5,LA,F=LSC,K=DbC,F=A,K=/LA/Ldg,F={P}1,T={P}2,K=/LA/AccCde,F={P}3,T={P}4,K=/LA/Prd,F={P}5,T={P}6,K=/LA/TC2,E=1,O=/LA/BseAmt,",'TB CS'!F107,$C107,$C107,$A$1,$A$2,F$1,F$1)</f>
        <v>0</v>
      </c>
      <c r="G107" s="9">
        <f>[1]!AG_SMLK("0,2,SS5,LA,F=LSC,K=DbC,F=A,K=/LA/Ldg,F={P}1,T={P}2,K=/LA/AccCde,F={P}3,T={P}4,K=/LA/Prd,F={P}5,T={P}6,K=/LA/TC2,E=1,O=/LA/BseAmt,",'TB CS'!G107,$C107,$C107,$A$1,$A$2,G$1,G$1)</f>
        <v>0</v>
      </c>
      <c r="H107" s="9">
        <f>[1]!AG_SMLK("0,2,SS5,LA,F=LSC,K=DbC,F=A,K=/LA/Ldg,F={P}1,T={P}2,K=/LA/AccCde,F={P}3,T={P}4,K=/LA/Prd,F={P}5,T={P}6,K=/LA/TC2,E=1,O=/LA/BseAmt,",'TB CS'!H107,$C107,$C107,$A$1,$A$2,H$1,H$1)</f>
        <v>0</v>
      </c>
      <c r="I107" s="9">
        <f>[1]!AG_SMLK("0,2,SS5,LA,F=LSC,K=DbC,F=A,K=/LA/Ldg,F={P}1,T={P}2,K=/LA/AccCde,F={P}3,T={P}4,K=/LA/Prd,F={P}5,T={P}6,K=/LA/TC2,E=1,O=/LA/BseAmt,",'TB CS'!I107,$C107,$C107,$A$1,$A$2,I$1,I$1)</f>
        <v>0</v>
      </c>
      <c r="J107" s="9">
        <f>[1]!AG_SMLK("0,2,SS5,LA,F=LSC,K=DbC,F=A,K=/LA/Ldg,F={P}1,T={P}2,K=/LA/AccCde,F={P}3,T={P}4,K=/LA/Prd,F={P}5,T={P}6,K=/LA/TC2,E=1,O=/LA/BseAmt,",'TB CS'!J107,$C107,$C107,$A$1,$A$2,J$1,J$1)</f>
        <v>0</v>
      </c>
      <c r="K107" s="9">
        <f>[1]!AG_SMLK("0,2,SS5,LA,F=LSC,K=DbC,F=A,K=/LA/Ldg,F={P}1,T={P}2,K=/LA/AccCde,F={P}3,T={P}4,K=/LA/Prd,F={P}5,T={P}6,K=/LA/TC2,E=1,O=/LA/BseAmt,",'TB CS'!K107,$C107,$C107,$A$1,$A$2,K$1,K$1)</f>
        <v>0</v>
      </c>
      <c r="L107" s="9">
        <f>[1]!AG_SMLK("0,2,SS5,LA,F=LSC,K=DbC,F=A,K=/LA/Ldg,F={P}1,T={P}2,K=/LA/AccCde,F={P}3,T={P}4,K=/LA/Prd,F={P}5,T={P}6,K=/LA/TC2,E=1,O=/LA/BseAmt,",'TB CS'!L107,$C107,$C107,$A$1,$A$2,L$1,L$1)</f>
        <v>0</v>
      </c>
      <c r="M107" s="9">
        <f>[1]!AG_SMLK("0,2,SS5,LA,F=LSC,K=DbC,F=A,K=/LA/Ldg,F={P}1,T={P}2,K=/LA/AccCde,F={P}3,T={P}4,K=/LA/Prd,F={P}5,T={P}6,K=/LA/TC2,E=1,O=/LA/BseAmt,",'TB CS'!M107,$C107,$C107,$A$1,$A$2,M$1,M$1)</f>
        <v>0</v>
      </c>
      <c r="N107" s="9">
        <f>[1]!AG_SMLK("0,2,SS5,LA,F=LSC,K=DbC,F=A,K=/LA/Ldg,F={P}1,T={P}2,K=/LA/AccCde,F={P}3,T={P}4,K=/LA/Prd,F={P}5,T={P}6,K=/LA/TC2,E=1,O=/LA/BseAmt,",'TB CS'!N107,$C107,$C107,$A$1,$A$2,N$1,N$1)</f>
        <v>0</v>
      </c>
      <c r="O107" s="9">
        <f>[1]!AG_SMLK("0,2,SS5,LA,F=LSC,K=DbC,F=A,K=/LA/Ldg,F={P}1,T={P}2,K=/LA/AccCde,F={P}3,T={P}4,K=/LA/Prd,F={P}5,T={P}6,K=/LA/TC2,E=1,O=/LA/BseAmt,",'TB CS'!O107,$C107,$C107,$A$1,$A$2,O$1,O$1)</f>
        <v>30800</v>
      </c>
      <c r="P107" s="9">
        <f>[1]!AG_SMLK("0,2,SS5,LA,F=LSC,K=DbC,F=A,K=/LA/Ldg,F={P}1,T={P}2,K=/LA/AccCde,F={P}3,T={P}4,K=/LA/Prd,F={P}5,T={P}6,K=/LA/TC2,E=1,O=/LA/BseAmt,",'TB CS'!P107,$C107,$C107,$A$1,$A$2,P$1,P$1)</f>
        <v>0</v>
      </c>
      <c r="Q107" s="9">
        <f>[1]!AG_SMLK("0,2,SS5,LA,F=LSC,K=DbC,F=A,K=/LA/Ldg,F={P}1,T={P}2,K=/LA/AccCde,F={P}3,T={P}4,K=/LA/Prd,F={P}5,T={P}6,K=/LA/TC2,E=1,O=/LA/BseAmt,",'TB CS'!Q107,$C107,$C107,$A$1,$A$2,Q$1,Q$1)</f>
        <v>0</v>
      </c>
      <c r="R107" s="9">
        <f>[1]!AG_SMLK("0,2,SS5,LA,F=LSC,K=DbC,F=A,K=/LA/Ldg,F={P}1,T={P}2,K=/LA/AccCde,F={P}3,T={P}4,K=/LA/Prd,F={P}5,T={P}6,K=/LA/TC2,E=1,O=/LA/BseAmt,",'TB CS'!R107,$C107,$C107,$A$1,$A$2,R$1,R$1)</f>
        <v>0</v>
      </c>
      <c r="S107" s="2"/>
      <c r="T107" s="2">
        <f>SUM(F107:S107)</f>
        <v>30800</v>
      </c>
      <c r="V107" s="2"/>
      <c r="W107" s="9">
        <f>[1]!AG_SMLK("0,2,SS5,LA,F=LSC,K=DbC,F=A,K=/LA/Ldg,F={P}1,T={P}2,K=/LA/AccCde,F={P}3,T={P}4,K=/LA/Prd,F={P}5,T={P}6,K=/LA/TC2,E=1,O=/LA/BseAmt,",'TB CS'!W107,$C107,$C107,$A$1,$A$2,W$1,W$1)</f>
        <v>0</v>
      </c>
      <c r="Y107" s="2">
        <f>SUM(T107:X107)</f>
        <v>30800</v>
      </c>
    </row>
    <row r="108" spans="3:25" ht="12.75">
      <c r="C108" s="6">
        <v>5730</v>
      </c>
      <c r="D108" s="1" t="s">
        <v>75</v>
      </c>
      <c r="F108" s="9">
        <f>[1]!AG_SMLK("0,2,SS5,LA,F=LSC,K=DbC,F=A,K=/LA/Ldg,F={P}1,T={P}2,K=/LA/AccCde,F={P}3,T={P}4,K=/LA/Prd,F={P}5,T={P}6,K=/LA/TC2,E=1,O=/LA/BseAmt,",'TB CS'!F108,$C108,$C108,$A$1,$A$2,F$1,F$1)</f>
        <v>0</v>
      </c>
      <c r="G108" s="9">
        <f>[1]!AG_SMLK("0,2,SS5,LA,F=LSC,K=DbC,F=A,K=/LA/Ldg,F={P}1,T={P}2,K=/LA/AccCde,F={P}3,T={P}4,K=/LA/Prd,F={P}5,T={P}6,K=/LA/TC2,E=1,O=/LA/BseAmt,",'TB CS'!G108,$C108,$C108,$A$1,$A$2,G$1,G$1)</f>
        <v>0</v>
      </c>
      <c r="H108" s="9">
        <f>[1]!AG_SMLK("0,2,SS5,LA,F=LSC,K=DbC,F=A,K=/LA/Ldg,F={P}1,T={P}2,K=/LA/AccCde,F={P}3,T={P}4,K=/LA/Prd,F={P}5,T={P}6,K=/LA/TC2,E=1,O=/LA/BseAmt,",'TB CS'!H108,$C108,$C108,$A$1,$A$2,H$1,H$1)</f>
        <v>5750</v>
      </c>
      <c r="I108" s="9">
        <f>[1]!AG_SMLK("0,2,SS5,LA,F=LSC,K=DbC,F=A,K=/LA/Ldg,F={P}1,T={P}2,K=/LA/AccCde,F={P}3,T={P}4,K=/LA/Prd,F={P}5,T={P}6,K=/LA/TC2,E=1,O=/LA/BseAmt,",'TB CS'!I108,$C108,$C108,$A$1,$A$2,I$1,I$1)</f>
        <v>0</v>
      </c>
      <c r="J108" s="9">
        <f>[1]!AG_SMLK("0,2,SS5,LA,F=LSC,K=DbC,F=A,K=/LA/Ldg,F={P}1,T={P}2,K=/LA/AccCde,F={P}3,T={P}4,K=/LA/Prd,F={P}5,T={P}6,K=/LA/TC2,E=1,O=/LA/BseAmt,",'TB CS'!J108,$C108,$C108,$A$1,$A$2,J$1,J$1)</f>
        <v>0</v>
      </c>
      <c r="K108" s="9">
        <f>[1]!AG_SMLK("0,2,SS5,LA,F=LSC,K=DbC,F=A,K=/LA/Ldg,F={P}1,T={P}2,K=/LA/AccCde,F={P}3,T={P}4,K=/LA/Prd,F={P}5,T={P}6,K=/LA/TC2,E=1,O=/LA/BseAmt,",'TB CS'!K108,$C108,$C108,$A$1,$A$2,K$1,K$1)</f>
        <v>0</v>
      </c>
      <c r="L108" s="9">
        <f>[1]!AG_SMLK("0,2,SS5,LA,F=LSC,K=DbC,F=A,K=/LA/Ldg,F={P}1,T={P}2,K=/LA/AccCde,F={P}3,T={P}4,K=/LA/Prd,F={P}5,T={P}6,K=/LA/TC2,E=1,O=/LA/BseAmt,",'TB CS'!L108,$C108,$C108,$A$1,$A$2,L$1,L$1)</f>
        <v>0</v>
      </c>
      <c r="M108" s="9">
        <f>[1]!AG_SMLK("0,2,SS5,LA,F=LSC,K=DbC,F=A,K=/LA/Ldg,F={P}1,T={P}2,K=/LA/AccCde,F={P}3,T={P}4,K=/LA/Prd,F={P}5,T={P}6,K=/LA/TC2,E=1,O=/LA/BseAmt,",'TB CS'!M108,$C108,$C108,$A$1,$A$2,M$1,M$1)</f>
        <v>0</v>
      </c>
      <c r="N108" s="9">
        <f>[1]!AG_SMLK("0,2,SS5,LA,F=LSC,K=DbC,F=A,K=/LA/Ldg,F={P}1,T={P}2,K=/LA/AccCde,F={P}3,T={P}4,K=/LA/Prd,F={P}5,T={P}6,K=/LA/TC2,E=1,O=/LA/BseAmt,",'TB CS'!N108,$C108,$C108,$A$1,$A$2,N$1,N$1)</f>
        <v>0</v>
      </c>
      <c r="O108" s="9">
        <f>[1]!AG_SMLK("0,2,SS5,LA,F=LSC,K=DbC,F=A,K=/LA/Ldg,F={P}1,T={P}2,K=/LA/AccCde,F={P}3,T={P}4,K=/LA/Prd,F={P}5,T={P}6,K=/LA/TC2,E=1,O=/LA/BseAmt,",'TB CS'!O108,$C108,$C108,$A$1,$A$2,O$1,O$1)</f>
        <v>0</v>
      </c>
      <c r="P108" s="9">
        <f>[1]!AG_SMLK("0,2,SS5,LA,F=LSC,K=DbC,F=A,K=/LA/Ldg,F={P}1,T={P}2,K=/LA/AccCde,F={P}3,T={P}4,K=/LA/Prd,F={P}5,T={P}6,K=/LA/TC2,E=1,O=/LA/BseAmt,",'TB CS'!P108,$C108,$C108,$A$1,$A$2,P$1,P$1)</f>
        <v>0</v>
      </c>
      <c r="Q108" s="9">
        <f>[1]!AG_SMLK("0,2,SS5,LA,F=LSC,K=DbC,F=A,K=/LA/Ldg,F={P}1,T={P}2,K=/LA/AccCde,F={P}3,T={P}4,K=/LA/Prd,F={P}5,T={P}6,K=/LA/TC2,E=1,O=/LA/BseAmt,",'TB CS'!Q108,$C108,$C108,$A$1,$A$2,Q$1,Q$1)</f>
        <v>0</v>
      </c>
      <c r="R108" s="9">
        <f>[1]!AG_SMLK("0,2,SS5,LA,F=LSC,K=DbC,F=A,K=/LA/Ldg,F={P}1,T={P}2,K=/LA/AccCde,F={P}3,T={P}4,K=/LA/Prd,F={P}5,T={P}6,K=/LA/TC2,E=1,O=/LA/BseAmt,",'TB CS'!R108,$C108,$C108,$A$1,$A$2,R$1,R$1)</f>
        <v>0</v>
      </c>
      <c r="S108" s="2"/>
      <c r="T108" s="2">
        <f>SUM(F108:S108)</f>
        <v>5750</v>
      </c>
      <c r="V108" s="2"/>
      <c r="W108" s="9">
        <f>[1]!AG_SMLK("0,2,SS5,LA,F=LSC,K=DbC,F=A,K=/LA/Ldg,F={P}1,T={P}2,K=/LA/AccCde,F={P}3,T={P}4,K=/LA/Prd,F={P}5,T={P}6,K=/LA/TC2,E=1,O=/LA/BseAmt,",'TB CS'!W108,$C108,$C108,$A$1,$A$2,W$1,W$1)</f>
        <v>0</v>
      </c>
      <c r="Y108" s="2">
        <f>SUM(T108:X108)</f>
        <v>5750</v>
      </c>
    </row>
    <row r="109" spans="3:26" ht="12.75">
      <c r="C109" s="6">
        <v>5680</v>
      </c>
      <c r="D109" s="1" t="s">
        <v>76</v>
      </c>
      <c r="F109" s="9">
        <f>[1]!AG_SMLK("0,2,SS5,LA,F=LSC,K=DbC,F=A,K=/LA/Ldg,F={P}1,T={P}2,K=/LA/AccCde,F={P}3,T={P}4,K=/LA/Prd,F={P}5,T={P}6,K=/LA/TC2,E=1,O=/LA/BseAmt,",'TB CS'!F109,$C109,$C109,$A$1,$A$2,F$1,F$1)</f>
        <v>6.05</v>
      </c>
      <c r="G109" s="9">
        <f>[1]!AG_SMLK("0,2,SS5,LA,F=LSC,K=DbC,F=A,K=/LA/Ldg,F={P}1,T={P}2,K=/LA/AccCde,F={P}3,T={P}4,K=/LA/Prd,F={P}5,T={P}6,K=/LA/TC2,E=1,O=/LA/BseAmt,",'TB CS'!G109,$C109,$C109,$A$1,$A$2,G$1,G$1)</f>
        <v>97.92</v>
      </c>
      <c r="H109" s="9">
        <f>[1]!AG_SMLK("0,2,SS5,LA,F=LSC,K=DbC,F=A,K=/LA/Ldg,F={P}1,T={P}2,K=/LA/AccCde,F={P}3,T={P}4,K=/LA/Prd,F={P}5,T={P}6,K=/LA/TC2,E=1,O=/LA/BseAmt,",'TB CS'!H109,$C109,$C109,$A$1,$A$2,H$1,H$1)</f>
        <v>23.27</v>
      </c>
      <c r="I109" s="9">
        <f>[1]!AG_SMLK("0,2,SS5,LA,F=LSC,K=DbC,F=A,K=/LA/Ldg,F={P}1,T={P}2,K=/LA/AccCde,F={P}3,T={P}4,K=/LA/Prd,F={P}5,T={P}6,K=/LA/TC2,E=1,O=/LA/BseAmt,",'TB CS'!I109,$C109,$C109,$A$1,$A$2,I$1,I$1)</f>
        <v>0</v>
      </c>
      <c r="J109" s="9">
        <f>[1]!AG_SMLK("0,2,SS5,LA,F=LSC,K=DbC,F=A,K=/LA/Ldg,F={P}1,T={P}2,K=/LA/AccCde,F={P}3,T={P}4,K=/LA/Prd,F={P}5,T={P}6,K=/LA/TC2,E=1,O=/LA/BseAmt,",'TB CS'!J109,$C109,$C109,$A$1,$A$2,J$1,J$1)</f>
        <v>9069.97</v>
      </c>
      <c r="K109" s="9">
        <f>[1]!AG_SMLK("0,2,SS5,LA,F=LSC,K=DbC,F=A,K=/LA/Ldg,F={P}1,T={P}2,K=/LA/AccCde,F={P}3,T={P}4,K=/LA/Prd,F={P}5,T={P}6,K=/LA/TC2,E=1,O=/LA/BseAmt,",'TB CS'!K109,$C109,$C109,$A$1,$A$2,K$1,K$1)</f>
        <v>21713.13</v>
      </c>
      <c r="L109" s="9">
        <f>[1]!AG_SMLK("0,2,SS5,LA,F=LSC,K=DbC,F=A,K=/LA/Ldg,F={P}1,T={P}2,K=/LA/AccCde,F={P}3,T={P}4,K=/LA/Prd,F={P}5,T={P}6,K=/LA/TC2,E=1,O=/LA/BseAmt,",'TB CS'!L109,$C109,$C109,$A$1,$A$2,L$1,L$1)</f>
        <v>0</v>
      </c>
      <c r="M109" s="9">
        <f>[1]!AG_SMLK("0,2,SS5,LA,F=LSC,K=DbC,F=A,K=/LA/Ldg,F={P}1,T={P}2,K=/LA/AccCde,F={P}3,T={P}4,K=/LA/Prd,F={P}5,T={P}6,K=/LA/TC2,E=1,O=/LA/BseAmt,",'TB CS'!M109,$C109,$C109,$A$1,$A$2,M$1,M$1)</f>
        <v>0</v>
      </c>
      <c r="N109" s="9">
        <f>[1]!AG_SMLK("0,2,SS5,LA,F=LSC,K=DbC,F=A,K=/LA/Ldg,F={P}1,T={P}2,K=/LA/AccCde,F={P}3,T={P}4,K=/LA/Prd,F={P}5,T={P}6,K=/LA/TC2,E=1,O=/LA/BseAmt,",'TB CS'!N109,$C109,$C109,$A$1,$A$2,N$1,N$1)</f>
        <v>0</v>
      </c>
      <c r="O109" s="9">
        <f>[1]!AG_SMLK("0,2,SS5,LA,F=LSC,K=DbC,F=A,K=/LA/Ldg,F={P}1,T={P}2,K=/LA/AccCde,F={P}3,T={P}4,K=/LA/Prd,F={P}5,T={P}6,K=/LA/TC2,E=1,O=/LA/BseAmt,",'TB CS'!O109,$C109,$C109,$A$1,$A$2,O$1,O$1)</f>
        <v>152.5</v>
      </c>
      <c r="P109" s="9">
        <f>[1]!AG_SMLK("0,2,SS5,LA,F=LSC,K=DbC,F=A,K=/LA/Ldg,F={P}1,T={P}2,K=/LA/AccCde,F={P}3,T={P}4,K=/LA/Prd,F={P}5,T={P}6,K=/LA/TC2,E=1,O=/LA/BseAmt,",'TB CS'!P109,$C109,$C109,$A$1,$A$2,P$1,P$1)</f>
        <v>0</v>
      </c>
      <c r="Q109" s="9">
        <f>[1]!AG_SMLK("0,2,SS5,LA,F=LSC,K=DbC,F=A,K=/LA/Ldg,F={P}1,T={P}2,K=/LA/AccCde,F={P}3,T={P}4,K=/LA/Prd,F={P}5,T={P}6,K=/LA/TC2,E=1,O=/LA/BseAmt,",'TB CS'!Q109,$C109,$C109,$A$1,$A$2,Q$1,Q$1)</f>
        <v>0</v>
      </c>
      <c r="R109" s="9">
        <f>[1]!AG_SMLK("0,2,SS5,LA,F=LSC,K=DbC,F=A,K=/LA/Ldg,F={P}1,T={P}2,K=/LA/AccCde,F={P}3,T={P}4,K=/LA/Prd,F={P}5,T={P}6,K=/LA/TC2,E=1,O=/LA/BseAmt,",'TB CS'!R109,$C109,$C109,$A$1,$A$2,R$1,R$1)</f>
        <v>0</v>
      </c>
      <c r="S109" s="2"/>
      <c r="T109" s="2">
        <f>SUM(F109:S109)</f>
        <v>31062.84</v>
      </c>
      <c r="V109" s="2"/>
      <c r="W109" s="9">
        <f>[1]!AG_SMLK("0,2,SS5,LA,F=LSC,K=DbC,F=A,K=/LA/Ldg,F={P}1,T={P}2,K=/LA/AccCde,F={P}3,T={P}4,K=/LA/Prd,F={P}5,T={P}6,K=/LA/TC2,E=1,O=/LA/BseAmt,",'TB CS'!W109,$C109,$C109,$A$1,$A$2,W$1,W$1)</f>
        <v>0</v>
      </c>
      <c r="Y109" s="2">
        <f>SUM(T109:X109)</f>
        <v>31062.84</v>
      </c>
      <c r="Z109" s="11">
        <f>SUM(Y107:Y109)</f>
        <v>67612.84</v>
      </c>
    </row>
    <row r="110" spans="3:27" ht="12.75">
      <c r="C110" s="6"/>
      <c r="D110" s="1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2"/>
      <c r="T110" s="2"/>
      <c r="V110" s="2"/>
      <c r="W110" s="9"/>
      <c r="Y110" s="2"/>
      <c r="Z110" s="11">
        <v>67613</v>
      </c>
      <c r="AA110" s="13" t="s">
        <v>132</v>
      </c>
    </row>
    <row r="111" spans="3:27" ht="12.75">
      <c r="C111" s="6"/>
      <c r="D111" s="1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2"/>
      <c r="T111" s="2"/>
      <c r="V111" s="2"/>
      <c r="W111" s="9"/>
      <c r="Y111" s="2"/>
      <c r="Z111" s="11">
        <f>+Z109-Z110</f>
        <v>-0.16000000000349246</v>
      </c>
      <c r="AA111" s="13" t="s">
        <v>81</v>
      </c>
    </row>
    <row r="112" spans="3:25" ht="12.75">
      <c r="C112" s="6"/>
      <c r="D112" s="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2"/>
      <c r="T112" s="2"/>
      <c r="V112" s="2"/>
      <c r="W112" s="9"/>
      <c r="Y112" s="2"/>
    </row>
    <row r="113" spans="3:25" ht="12.75">
      <c r="C113" s="6">
        <v>5320</v>
      </c>
      <c r="D113" s="1" t="s">
        <v>24</v>
      </c>
      <c r="F113" s="9">
        <f>[1]!AG_SMLK("0,2,SS5,LA,F=LSC,K=DbC,F=A,K=/LA/Ldg,F={P}1,T={P}2,K=/LA/AccCde,F={P}3,T={P}4,K=/LA/Prd,F={P}5,T={P}6,K=/LA/TC2,E=1,O=/LA/BseAmt,",'TB CS'!F113,$C113,$C113,$A$1,$A$2,F$1,F$1)</f>
        <v>775</v>
      </c>
      <c r="G113" s="9">
        <f>[1]!AG_SMLK("0,2,SS5,LA,F=LSC,K=DbC,F=A,K=/LA/Ldg,F={P}1,T={P}2,K=/LA/AccCde,F={P}3,T={P}4,K=/LA/Prd,F={P}5,T={P}6,K=/LA/TC2,E=1,O=/LA/BseAmt,",'TB CS'!G113,$C113,$C113,$A$1,$A$2,G$1,G$1)</f>
        <v>-1856.5</v>
      </c>
      <c r="H113" s="9">
        <f>[1]!AG_SMLK("0,2,SS5,LA,F=LSC,K=DbC,F=A,K=/LA/Ldg,F={P}1,T={P}2,K=/LA/AccCde,F={P}3,T={P}4,K=/LA/Prd,F={P}5,T={P}6,K=/LA/TC2,E=1,O=/LA/BseAmt,",'TB CS'!H113,$C113,$C113,$A$1,$A$2,H$1,H$1)</f>
        <v>4805</v>
      </c>
      <c r="I113" s="9">
        <f>[1]!AG_SMLK("0,2,SS5,LA,F=LSC,K=DbC,F=A,K=/LA/Ldg,F={P}1,T={P}2,K=/LA/AccCde,F={P}3,T={P}4,K=/LA/Prd,F={P}5,T={P}6,K=/LA/TC2,E=1,O=/LA/BseAmt,",'TB CS'!I113,$C113,$C113,$A$1,$A$2,I$1,I$1)</f>
        <v>1730</v>
      </c>
      <c r="J113" s="9">
        <f>[1]!AG_SMLK("0,2,SS5,LA,F=LSC,K=DbC,F=A,K=/LA/Ldg,F={P}1,T={P}2,K=/LA/AccCde,F={P}3,T={P}4,K=/LA/Prd,F={P}5,T={P}6,K=/LA/TC2,E=1,O=/LA/BseAmt,",'TB CS'!J113,$C113,$C113,$A$1,$A$2,J$1,J$1)</f>
        <v>1264.5</v>
      </c>
      <c r="K113" s="9">
        <f>[1]!AG_SMLK("0,2,SS5,LA,F=LSC,K=DbC,F=A,K=/LA/Ldg,F={P}1,T={P}2,K=/LA/AccCde,F={P}3,T={P}4,K=/LA/Prd,F={P}5,T={P}6,K=/LA/TC2,E=1,O=/LA/BseAmt,",'TB CS'!K113,$C113,$C113,$A$1,$A$2,K$1,K$1)</f>
        <v>0</v>
      </c>
      <c r="L113" s="9">
        <f>[1]!AG_SMLK("0,2,SS5,LA,F=LSC,K=DbC,F=A,K=/LA/Ldg,F={P}1,T={P}2,K=/LA/AccCde,F={P}3,T={P}4,K=/LA/Prd,F={P}5,T={P}6,K=/LA/TC2,E=1,O=/LA/BseAmt,",'TB CS'!L113,$C113,$C113,$A$1,$A$2,L$1,L$1)</f>
        <v>2088</v>
      </c>
      <c r="M113" s="9">
        <f>[1]!AG_SMLK("0,2,SS5,LA,F=LSC,K=DbC,F=A,K=/LA/Ldg,F={P}1,T={P}2,K=/LA/AccCde,F={P}3,T={P}4,K=/LA/Prd,F={P}5,T={P}6,K=/LA/TC2,E=1,O=/LA/BseAmt,",'TB CS'!M113,$C113,$C113,$A$1,$A$2,M$1,M$1)</f>
        <v>21640.67</v>
      </c>
      <c r="N113" s="9">
        <f>[1]!AG_SMLK("0,2,SS5,LA,F=LSC,K=DbC,F=A,K=/LA/Ldg,F={P}1,T={P}2,K=/LA/AccCde,F={P}3,T={P}4,K=/LA/Prd,F={P}5,T={P}6,K=/LA/TC2,E=1,O=/LA/BseAmt,",'TB CS'!N113,$C113,$C113,$A$1,$A$2,N$1,N$1)</f>
        <v>0</v>
      </c>
      <c r="O113" s="9">
        <f>[1]!AG_SMLK("0,2,SS5,LA,F=LSC,K=DbC,F=A,K=/LA/Ldg,F={P}1,T={P}2,K=/LA/AccCde,F={P}3,T={P}4,K=/LA/Prd,F={P}5,T={P}6,K=/LA/TC2,E=1,O=/LA/BseAmt,",'TB CS'!O113,$C113,$C113,$A$1,$A$2,O$1,O$1)</f>
        <v>14504.95</v>
      </c>
      <c r="P113" s="9">
        <f>[1]!AG_SMLK("0,2,SS5,LA,F=LSC,K=DbC,F=A,K=/LA/Ldg,F={P}1,T={P}2,K=/LA/AccCde,F={P}3,T={P}4,K=/LA/Prd,F={P}5,T={P}6,K=/LA/TC2,E=1,O=/LA/BseAmt,",'TB CS'!P113,$C113,$C113,$A$1,$A$2,P$1,P$1)</f>
        <v>2317</v>
      </c>
      <c r="Q113" s="9">
        <f>[1]!AG_SMLK("0,2,SS5,LA,F=LSC,K=DbC,F=A,K=/LA/Ldg,F={P}1,T={P}2,K=/LA/AccCde,F={P}3,T={P}4,K=/LA/Prd,F={P}5,T={P}6,K=/LA/TC2,E=1,O=/LA/BseAmt,",'TB CS'!Q113,$C113,$C113,$A$1,$A$2,Q$1,Q$1)</f>
        <v>299</v>
      </c>
      <c r="R113" s="9">
        <f>[1]!AG_SMLK("0,2,SS5,LA,F=LSC,K=DbC,F=A,K=/LA/Ldg,F={P}1,T={P}2,K=/LA/AccCde,F={P}3,T={P}4,K=/LA/Prd,F={P}5,T={P}6,K=/LA/TC2,E=1,O=/LA/BseAmt,",'TB CS'!R113,$C113,$C113,$A$1,$A$2,R$1,R$1)</f>
        <v>0</v>
      </c>
      <c r="S113" s="2"/>
      <c r="T113" s="2">
        <f>SUM(F113:S113)</f>
        <v>47567.619999999995</v>
      </c>
      <c r="V113" s="2"/>
      <c r="W113" s="9">
        <f>[1]!AG_SMLK("0,2,SS5,LA,F=LSC,K=DbC,F=A,K=/LA/Ldg,F={P}1,T={P}2,K=/LA/AccCde,F={P}3,T={P}4,K=/LA/Prd,F={P}5,T={P}6,K=/LA/TC2,E=1,O=/LA/BseAmt,",'TB CS'!W113,$C113,$C113,$A$1,$A$2,W$1,W$1)</f>
        <v>44587.47</v>
      </c>
      <c r="Y113" s="2">
        <f>SUM(T113:X113)</f>
        <v>92155.09</v>
      </c>
    </row>
    <row r="114" spans="3:26" ht="12.75">
      <c r="C114" s="6">
        <v>5660</v>
      </c>
      <c r="D114" s="1" t="s">
        <v>51</v>
      </c>
      <c r="F114" s="9">
        <f>[1]!AG_SMLK("0,2,SS5,LA,F=LSC,K=DbC,F=A,K=/LA/Ldg,F={P}1,T={P}2,K=/LA/AccCde,F={P}3,T={P}4,K=/LA/Prd,F={P}5,T={P}6,K=/LA/TC2,E=1,O=/LA/BseAmt,",'TB CS'!F114,$C114,$C114,$A$1,$A$2,F$1,F$1)</f>
        <v>0</v>
      </c>
      <c r="G114" s="9">
        <f>[1]!AG_SMLK("0,2,SS5,LA,F=LSC,K=DbC,F=A,K=/LA/Ldg,F={P}1,T={P}2,K=/LA/AccCde,F={P}3,T={P}4,K=/LA/Prd,F={P}5,T={P}6,K=/LA/TC2,E=1,O=/LA/BseAmt,",'TB CS'!G114,$C114,$C114,$A$1,$A$2,G$1,G$1)</f>
        <v>248</v>
      </c>
      <c r="H114" s="9">
        <f>[1]!AG_SMLK("0,2,SS5,LA,F=LSC,K=DbC,F=A,K=/LA/Ldg,F={P}1,T={P}2,K=/LA/AccCde,F={P}3,T={P}4,K=/LA/Prd,F={P}5,T={P}6,K=/LA/TC2,E=1,O=/LA/BseAmt,",'TB CS'!H114,$C114,$C114,$A$1,$A$2,H$1,H$1)</f>
        <v>1433.5</v>
      </c>
      <c r="I114" s="9">
        <f>[1]!AG_SMLK("0,2,SS5,LA,F=LSC,K=DbC,F=A,K=/LA/Ldg,F={P}1,T={P}2,K=/LA/AccCde,F={P}3,T={P}4,K=/LA/Prd,F={P}5,T={P}6,K=/LA/TC2,E=1,O=/LA/BseAmt,",'TB CS'!I114,$C114,$C114,$A$1,$A$2,I$1,I$1)</f>
        <v>0</v>
      </c>
      <c r="J114" s="9">
        <f>[1]!AG_SMLK("0,2,SS5,LA,F=LSC,K=DbC,F=A,K=/LA/Ldg,F={P}1,T={P}2,K=/LA/AccCde,F={P}3,T={P}4,K=/LA/Prd,F={P}5,T={P}6,K=/LA/TC2,E=1,O=/LA/BseAmt,",'TB CS'!J114,$C114,$C114,$A$1,$A$2,J$1,J$1)</f>
        <v>0</v>
      </c>
      <c r="K114" s="9">
        <f>[1]!AG_SMLK("0,2,SS5,LA,F=LSC,K=DbC,F=A,K=/LA/Ldg,F={P}1,T={P}2,K=/LA/AccCde,F={P}3,T={P}4,K=/LA/Prd,F={P}5,T={P}6,K=/LA/TC2,E=1,O=/LA/BseAmt,",'TB CS'!K114,$C114,$C114,$A$1,$A$2,K$1,K$1)</f>
        <v>0</v>
      </c>
      <c r="L114" s="9">
        <f>[1]!AG_SMLK("0,2,SS5,LA,F=LSC,K=DbC,F=A,K=/LA/Ldg,F={P}1,T={P}2,K=/LA/AccCde,F={P}3,T={P}4,K=/LA/Prd,F={P}5,T={P}6,K=/LA/TC2,E=1,O=/LA/BseAmt,",'TB CS'!L114,$C114,$C114,$A$1,$A$2,L$1,L$1)</f>
        <v>80</v>
      </c>
      <c r="M114" s="9">
        <f>[1]!AG_SMLK("0,2,SS5,LA,F=LSC,K=DbC,F=A,K=/LA/Ldg,F={P}1,T={P}2,K=/LA/AccCde,F={P}3,T={P}4,K=/LA/Prd,F={P}5,T={P}6,K=/LA/TC2,E=1,O=/LA/BseAmt,",'TB CS'!M114,$C114,$C114,$A$1,$A$2,M$1,M$1)</f>
        <v>0</v>
      </c>
      <c r="N114" s="9">
        <f>[1]!AG_SMLK("0,2,SS5,LA,F=LSC,K=DbC,F=A,K=/LA/Ldg,F={P}1,T={P}2,K=/LA/AccCde,F={P}3,T={P}4,K=/LA/Prd,F={P}5,T={P}6,K=/LA/TC2,E=1,O=/LA/BseAmt,",'TB CS'!N114,$C114,$C114,$A$1,$A$2,N$1,N$1)</f>
        <v>0</v>
      </c>
      <c r="O114" s="9">
        <f>[1]!AG_SMLK("0,2,SS5,LA,F=LSC,K=DbC,F=A,K=/LA/Ldg,F={P}1,T={P}2,K=/LA/AccCde,F={P}3,T={P}4,K=/LA/Prd,F={P}5,T={P}6,K=/LA/TC2,E=1,O=/LA/BseAmt,",'TB CS'!O114,$C114,$C114,$A$1,$A$2,O$1,O$1)</f>
        <v>0</v>
      </c>
      <c r="P114" s="9">
        <f>[1]!AG_SMLK("0,2,SS5,LA,F=LSC,K=DbC,F=A,K=/LA/Ldg,F={P}1,T={P}2,K=/LA/AccCde,F={P}3,T={P}4,K=/LA/Prd,F={P}5,T={P}6,K=/LA/TC2,E=1,O=/LA/BseAmt,",'TB CS'!P114,$C114,$C114,$A$1,$A$2,P$1,P$1)</f>
        <v>0</v>
      </c>
      <c r="Q114" s="9">
        <f>[1]!AG_SMLK("0,2,SS5,LA,F=LSC,K=DbC,F=A,K=/LA/Ldg,F={P}1,T={P}2,K=/LA/AccCde,F={P}3,T={P}4,K=/LA/Prd,F={P}5,T={P}6,K=/LA/TC2,E=1,O=/LA/BseAmt,",'TB CS'!Q114,$C114,$C114,$A$1,$A$2,Q$1,Q$1)</f>
        <v>0</v>
      </c>
      <c r="R114" s="9">
        <f>[1]!AG_SMLK("0,2,SS5,LA,F=LSC,K=DbC,F=A,K=/LA/Ldg,F={P}1,T={P}2,K=/LA/AccCde,F={P}3,T={P}4,K=/LA/Prd,F={P}5,T={P}6,K=/LA/TC2,E=1,O=/LA/BseAmt,",'TB CS'!R114,$C114,$C114,$A$1,$A$2,R$1,R$1)</f>
        <v>0</v>
      </c>
      <c r="S114" s="2"/>
      <c r="T114" s="2">
        <f>SUM(F114:S114)</f>
        <v>1761.5</v>
      </c>
      <c r="V114" s="2"/>
      <c r="W114" s="9">
        <f>[1]!AG_SMLK("0,2,SS5,LA,F=LSC,K=DbC,F=A,K=/LA/Ldg,F={P}1,T={P}2,K=/LA/AccCde,F={P}3,T={P}4,K=/LA/Prd,F={P}5,T={P}6,K=/LA/TC2,E=1,O=/LA/BseAmt,",'TB CS'!W114,$C114,$C114,$A$1,$A$2,W$1,W$1)</f>
        <v>992</v>
      </c>
      <c r="Y114" s="2">
        <f>SUM(T114:X114)</f>
        <v>2753.5</v>
      </c>
      <c r="Z114" s="11">
        <f>SUM(Y113:Y114)</f>
        <v>94908.59</v>
      </c>
    </row>
    <row r="115" spans="3:27" ht="12.75">
      <c r="C115" s="6"/>
      <c r="D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>
        <f>SUM(T131:T151)</f>
        <v>210736.55</v>
      </c>
      <c r="V115" s="2"/>
      <c r="W115" s="2"/>
      <c r="Y115" s="2"/>
      <c r="Z115" s="11">
        <v>94909</v>
      </c>
      <c r="AA115" s="13" t="s">
        <v>133</v>
      </c>
    </row>
    <row r="116" spans="3:27" ht="12.75">
      <c r="C116" s="6"/>
      <c r="D116" s="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2"/>
      <c r="T116" s="2"/>
      <c r="V116" s="2"/>
      <c r="W116" s="9"/>
      <c r="Y116" s="2"/>
      <c r="Z116" s="11">
        <f>+Z114-Z115</f>
        <v>-0.41000000000349246</v>
      </c>
      <c r="AA116" s="13" t="s">
        <v>81</v>
      </c>
    </row>
    <row r="117" spans="3:25" ht="12.75">
      <c r="C117" s="6"/>
      <c r="D117" s="1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2"/>
      <c r="T117" s="2"/>
      <c r="V117" s="2"/>
      <c r="W117" s="9"/>
      <c r="Y117" s="2"/>
    </row>
    <row r="118" spans="3:25" ht="12.75">
      <c r="C118" s="6">
        <v>5880</v>
      </c>
      <c r="D118" s="1" t="s">
        <v>60</v>
      </c>
      <c r="F118" s="9">
        <f>[1]!AG_SMLK("0,2,SS5,LA,F=LSC,K=DbC,F=A,K=/LA/Ldg,F={P}1,T={P}2,K=/LA/AccCde,F={P}3,T={P}4,K=/LA/Prd,F={P}5,T={P}6,K=/LA/TC2,E=1,O=/LA/BseAmt,",'TB CS'!F118,$C118,$C118,$A$118,$B$118,F$1,F$1)</f>
        <v>0</v>
      </c>
      <c r="G118" s="9">
        <f>[1]!AG_SMLK("0,2,SS5,LA,F=LSC,K=DbC,F=A,K=/LA/Ldg,F={P}1,T={P}2,K=/LA/AccCde,F={P}3,T={P}4,K=/LA/Prd,F={P}5,T={P}6,K=/LA/TC2,E=1,O=/LA/BseAmt,",'TB CS'!G118,$C118,$C118,$A$118,$B$118,G$1,G$1)</f>
        <v>0</v>
      </c>
      <c r="H118" s="9">
        <f>[1]!AG_SMLK("0,2,SS5,LA,F=LSC,K=DbC,F=A,K=/LA/Ldg,F={P}1,T={P}2,K=/LA/AccCde,F={P}3,T={P}4,K=/LA/Prd,F={P}5,T={P}6,K=/LA/TC2,E=1,O=/LA/BseAmt,",'TB CS'!H118,$C118,$C118,$A$118,$B$118,H$1,H$1)</f>
        <v>0</v>
      </c>
      <c r="I118" s="9">
        <f>[1]!AG_SMLK("0,2,SS5,LA,F=LSC,K=DbC,F=A,K=/LA/Ldg,F={P}1,T={P}2,K=/LA/AccCde,F={P}3,T={P}4,K=/LA/Prd,F={P}5,T={P}6,K=/LA/TC2,E=1,O=/LA/BseAmt,",'TB CS'!I118,$C118,$C118,$A$118,$B$118,I$1,I$1)</f>
        <v>0</v>
      </c>
      <c r="J118" s="9">
        <f>[1]!AG_SMLK("0,2,SS5,LA,F=LSC,K=DbC,F=A,K=/LA/Ldg,F={P}1,T={P}2,K=/LA/AccCde,F={P}3,T={P}4,K=/LA/Prd,F={P}5,T={P}6,K=/LA/TC2,E=1,O=/LA/BseAmt,",'TB CS'!J118,$C118,$C118,$A$118,$B$118,J$1,J$1)</f>
        <v>0</v>
      </c>
      <c r="K118" s="9">
        <f>[1]!AG_SMLK("0,2,SS5,LA,F=LSC,K=DbC,F=A,K=/LA/Ldg,F={P}1,T={P}2,K=/LA/AccCde,F={P}3,T={P}4,K=/LA/Prd,F={P}5,T={P}6,K=/LA/TC2,E=1,O=/LA/BseAmt,",'TB CS'!K118,$C118,$C118,$A$118,$B$118,K$1,K$1)</f>
        <v>134865.54</v>
      </c>
      <c r="L118" s="9">
        <f>[1]!AG_SMLK("0,2,SS5,LA,F=LSC,K=DbC,F=A,K=/LA/Ldg,F={P}1,T={P}2,K=/LA/AccCde,F={P}3,T={P}4,K=/LA/Prd,F={P}5,T={P}6,K=/LA/TC2,E=1,O=/LA/BseAmt,",'TB CS'!L118,$C118,$C118,$A$118,$B$118,L$1,L$1)</f>
        <v>0</v>
      </c>
      <c r="M118" s="9">
        <f>[1]!AG_SMLK("0,2,SS5,LA,F=LSC,K=DbC,F=A,K=/LA/Ldg,F={P}1,T={P}2,K=/LA/AccCde,F={P}3,T={P}4,K=/LA/Prd,F={P}5,T={P}6,K=/LA/TC2,E=1,O=/LA/BseAmt,",'TB CS'!M118,$C118,$C118,$A$118,$B$118,M$1,M$1)</f>
        <v>0</v>
      </c>
      <c r="N118" s="9">
        <f>[1]!AG_SMLK("0,2,SS5,LA,F=LSC,K=DbC,F=A,K=/LA/Ldg,F={P}1,T={P}2,K=/LA/AccCde,F={P}3,T={P}4,K=/LA/Prd,F={P}5,T={P}6,K=/LA/TC2,E=1,O=/LA/BseAmt,",'TB CS'!N118,$C118,$C118,$A$118,$B$118,N$1,N$1)</f>
        <v>0</v>
      </c>
      <c r="O118" s="9">
        <f>[1]!AG_SMLK("0,2,SS5,LA,F=LSC,K=DbC,F=A,K=/LA/Ldg,F={P}1,T={P}2,K=/LA/AccCde,F={P}3,T={P}4,K=/LA/Prd,F={P}5,T={P}6,K=/LA/TC2,E=1,O=/LA/BseAmt,",'TB CS'!O118,$C118,$C118,$A$118,$B$118,O$1,O$1)</f>
        <v>0</v>
      </c>
      <c r="P118" s="9">
        <f>[1]!AG_SMLK("0,2,SS5,LA,F=LSC,K=DbC,F=A,K=/LA/Ldg,F={P}1,T={P}2,K=/LA/AccCde,F={P}3,T={P}4,K=/LA/Prd,F={P}5,T={P}6,K=/LA/TC2,E=1,O=/LA/BseAmt,",'TB CS'!P118,$C118,$C118,$A$118,$B$118,P$1,P$1)</f>
        <v>0</v>
      </c>
      <c r="Q118" s="9">
        <f>[1]!AG_SMLK("0,2,SS5,LA,F=LSC,K=DbC,F=A,K=/LA/Ldg,F={P}1,T={P}2,K=/LA/AccCde,F={P}3,T={P}4,K=/LA/Prd,F={P}5,T={P}6,K=/LA/TC2,E=1,O=/LA/BseAmt,",'TB CS'!Q118,$C118,$C118,$A$118,$B$118,Q$1,Q$1)</f>
        <v>0</v>
      </c>
      <c r="R118" s="9">
        <f>[1]!AG_SMLK("0,2,SS5,LA,F=LSC,K=DbC,F=A,K=/LA/Ldg,F={P}1,T={P}2,K=/LA/AccCde,F={P}3,T={P}4,K=/LA/Prd,F={P}5,T={P}6,K=/LA/TC2,E=1,O=/LA/BseAmt,",'TB CS'!R118,$C118,$C118,$A$118,$B$118,R$1,R$1)</f>
        <v>0</v>
      </c>
      <c r="S118" s="2"/>
      <c r="T118" s="2">
        <f>SUM(F118:S118)</f>
        <v>134865.54</v>
      </c>
      <c r="V118" s="2"/>
      <c r="W118" s="9">
        <f>[1]!AG_SMLK("0,2,SS5,LA,F=LSC,K=DbC,F=A,K=/LA/Ldg,F={P}1,T={P}2,K=/LA/AccCde,F={P}3,T={P}4,K=/LA/Prd,F={P}5,T={P}6,K=/LA/TC2,E=1,O=/LA/BseAmt,",'TB CS'!W118,$C118,$C118,$A$118,$B$118,W$1,W$1)</f>
        <v>0</v>
      </c>
      <c r="X118" s="2"/>
      <c r="Y118" s="9">
        <f>[1]!AG_SMLK("0,2,SS5,LA,F=LSC,K=DbC,F=A,K=/LA/Ldg,F={P}1,T={P}2,K=/LA/AccCde,F={P}3,T={P}4,K=/LA/Prd,F={P}5,T={P}6,K=/LA/TC2,E=1,O=/LA/BseAmt,",'TB CS'!Y118,$C118,$C118,$A$118,$B$118,Y$1,Y$1)</f>
        <v>134865.54</v>
      </c>
    </row>
    <row r="119" spans="3:26" ht="12.75">
      <c r="C119" s="6">
        <v>5890</v>
      </c>
      <c r="D119" s="1" t="s">
        <v>61</v>
      </c>
      <c r="F119" s="9">
        <f>[1]!AG_SMLK("0,2,SS5,LA,F=LSC,K=DbC,F=A,K=/LA/Ldg,F={P}1,T={P}2,K=/LA/AccCde,F={P}3,T={P}4,K=/LA/Prd,F={P}5,T={P}6,K=/LA/TC2,E=1,O=/LA/BseAmt,",'TB CS'!F119,$C119,$C119,$A$118,$B$118,F$1,F$1)</f>
        <v>0</v>
      </c>
      <c r="G119" s="9">
        <f>[1]!AG_SMLK("0,2,SS5,LA,F=LSC,K=DbC,F=A,K=/LA/Ldg,F={P}1,T={P}2,K=/LA/AccCde,F={P}3,T={P}4,K=/LA/Prd,F={P}5,T={P}6,K=/LA/TC2,E=1,O=/LA/BseAmt,",'TB CS'!G119,$C119,$C119,$A$118,$B$118,G$1,G$1)</f>
        <v>0</v>
      </c>
      <c r="H119" s="9">
        <f>[1]!AG_SMLK("0,2,SS5,LA,F=LSC,K=DbC,F=A,K=/LA/Ldg,F={P}1,T={P}2,K=/LA/AccCde,F={P}3,T={P}4,K=/LA/Prd,F={P}5,T={P}6,K=/LA/TC2,E=1,O=/LA/BseAmt,",'TB CS'!H119,$C119,$C119,$A$118,$B$118,H$1,H$1)</f>
        <v>0</v>
      </c>
      <c r="I119" s="9">
        <f>[1]!AG_SMLK("0,2,SS5,LA,F=LSC,K=DbC,F=A,K=/LA/Ldg,F={P}1,T={P}2,K=/LA/AccCde,F={P}3,T={P}4,K=/LA/Prd,F={P}5,T={P}6,K=/LA/TC2,E=1,O=/LA/BseAmt,",'TB CS'!I119,$C119,$C119,$A$118,$B$118,I$1,I$1)</f>
        <v>0</v>
      </c>
      <c r="J119" s="9">
        <f>[1]!AG_SMLK("0,2,SS5,LA,F=LSC,K=DbC,F=A,K=/LA/Ldg,F={P}1,T={P}2,K=/LA/AccCde,F={P}3,T={P}4,K=/LA/Prd,F={P}5,T={P}6,K=/LA/TC2,E=1,O=/LA/BseAmt,",'TB CS'!J119,$C119,$C119,$A$118,$B$118,J$1,J$1)</f>
        <v>0</v>
      </c>
      <c r="K119" s="9">
        <f>[1]!AG_SMLK("0,2,SS5,LA,F=LSC,K=DbC,F=A,K=/LA/Ldg,F={P}1,T={P}2,K=/LA/AccCde,F={P}3,T={P}4,K=/LA/Prd,F={P}5,T={P}6,K=/LA/TC2,E=1,O=/LA/BseAmt,",'TB CS'!K119,$C119,$C119,$A$118,$B$118,K$1,K$1)</f>
        <v>91051.89</v>
      </c>
      <c r="L119" s="9">
        <f>[1]!AG_SMLK("0,2,SS5,LA,F=LSC,K=DbC,F=A,K=/LA/Ldg,F={P}1,T={P}2,K=/LA/AccCde,F={P}3,T={P}4,K=/LA/Prd,F={P}5,T={P}6,K=/LA/TC2,E=1,O=/LA/BseAmt,",'TB CS'!L119,$C119,$C119,$A$118,$B$118,L$1,L$1)</f>
        <v>0</v>
      </c>
      <c r="M119" s="9">
        <f>[1]!AG_SMLK("0,2,SS5,LA,F=LSC,K=DbC,F=A,K=/LA/Ldg,F={P}1,T={P}2,K=/LA/AccCde,F={P}3,T={P}4,K=/LA/Prd,F={P}5,T={P}6,K=/LA/TC2,E=1,O=/LA/BseAmt,",'TB CS'!M119,$C119,$C119,$A$118,$B$118,M$1,M$1)</f>
        <v>0</v>
      </c>
      <c r="N119" s="9">
        <f>[1]!AG_SMLK("0,2,SS5,LA,F=LSC,K=DbC,F=A,K=/LA/Ldg,F={P}1,T={P}2,K=/LA/AccCde,F={P}3,T={P}4,K=/LA/Prd,F={P}5,T={P}6,K=/LA/TC2,E=1,O=/LA/BseAmt,",'TB CS'!N119,$C119,$C119,$A$118,$B$118,N$1,N$1)</f>
        <v>0</v>
      </c>
      <c r="O119" s="9">
        <f>[1]!AG_SMLK("0,2,SS5,LA,F=LSC,K=DbC,F=A,K=/LA/Ldg,F={P}1,T={P}2,K=/LA/AccCde,F={P}3,T={P}4,K=/LA/Prd,F={P}5,T={P}6,K=/LA/TC2,E=1,O=/LA/BseAmt,",'TB CS'!O119,$C119,$C119,$A$118,$B$118,O$1,O$1)</f>
        <v>0</v>
      </c>
      <c r="P119" s="9">
        <f>[1]!AG_SMLK("0,2,SS5,LA,F=LSC,K=DbC,F=A,K=/LA/Ldg,F={P}1,T={P}2,K=/LA/AccCde,F={P}3,T={P}4,K=/LA/Prd,F={P}5,T={P}6,K=/LA/TC2,E=1,O=/LA/BseAmt,",'TB CS'!P119,$C119,$C119,$A$118,$B$118,P$1,P$1)</f>
        <v>0</v>
      </c>
      <c r="Q119" s="9">
        <f>[1]!AG_SMLK("0,2,SS5,LA,F=LSC,K=DbC,F=A,K=/LA/Ldg,F={P}1,T={P}2,K=/LA/AccCde,F={P}3,T={P}4,K=/LA/Prd,F={P}5,T={P}6,K=/LA/TC2,E=1,O=/LA/BseAmt,",'TB CS'!Q119,$C119,$C119,$A$118,$B$118,Q$1,Q$1)</f>
        <v>0</v>
      </c>
      <c r="R119" s="9">
        <f>[1]!AG_SMLK("0,2,SS5,LA,F=LSC,K=DbC,F=A,K=/LA/Ldg,F={P}1,T={P}2,K=/LA/AccCde,F={P}3,T={P}4,K=/LA/Prd,F={P}5,T={P}6,K=/LA/TC2,E=1,O=/LA/BseAmt,",'TB CS'!R119,$C119,$C119,$A$118,$B$118,R$1,R$1)</f>
        <v>0</v>
      </c>
      <c r="S119" s="2"/>
      <c r="T119" s="2">
        <f>SUM(F119:S119)</f>
        <v>91051.89</v>
      </c>
      <c r="V119" s="2"/>
      <c r="W119" s="9">
        <f>[1]!AG_SMLK("0,2,SS5,LA,F=LSC,K=DbC,F=A,K=/LA/Ldg,F={P}1,T={P}2,K=/LA/AccCde,F={P}3,T={P}4,K=/LA/Prd,F={P}5,T={P}6,K=/LA/TC2,E=1,O=/LA/BseAmt,",'TB CS'!W119,$C119,$C119,$A$118,$B$118,W$1,W$1)</f>
        <v>0</v>
      </c>
      <c r="X119" s="2"/>
      <c r="Y119" s="9">
        <f>[1]!AG_SMLK("0,2,SS5,LA,F=LSC,K=DbC,F=A,K=/LA/Ldg,F={P}1,T={P}2,K=/LA/AccCde,F={P}3,T={P}4,K=/LA/Prd,F={P}5,T={P}6,K=/LA/TC2,E=1,O=/LA/BseAmt,",'TB CS'!Y119,$C119,$C119,$A$118,$B$118,Y$1,Y$1)</f>
        <v>91051.89</v>
      </c>
      <c r="Z119" s="11">
        <f>SUM(Y118:Y119)</f>
        <v>225917.43</v>
      </c>
    </row>
    <row r="120" spans="3:27" ht="12.75">
      <c r="C120" s="6"/>
      <c r="D120" s="1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2"/>
      <c r="T120" s="2"/>
      <c r="V120" s="2"/>
      <c r="W120" s="9"/>
      <c r="X120" s="2"/>
      <c r="Y120" s="9"/>
      <c r="Z120" s="11">
        <v>225917</v>
      </c>
      <c r="AA120" s="13" t="s">
        <v>127</v>
      </c>
    </row>
    <row r="121" spans="3:27" ht="12.75">
      <c r="C121" s="6"/>
      <c r="D121" s="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2"/>
      <c r="T121" s="2"/>
      <c r="V121" s="2"/>
      <c r="W121" s="9"/>
      <c r="X121" s="2"/>
      <c r="Y121" s="9"/>
      <c r="Z121" s="11">
        <f>++Z119-Z120</f>
        <v>0.4299999999930151</v>
      </c>
      <c r="AA121" s="13" t="s">
        <v>81</v>
      </c>
    </row>
    <row r="122" spans="3:25" ht="12.75">
      <c r="C122" s="6"/>
      <c r="D122" s="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2"/>
      <c r="T122" s="2"/>
      <c r="V122" s="2"/>
      <c r="W122" s="9"/>
      <c r="Y122" s="2"/>
    </row>
    <row r="123" spans="3:25" ht="12.75">
      <c r="C123" s="6">
        <v>5430</v>
      </c>
      <c r="D123" s="1" t="s">
        <v>34</v>
      </c>
      <c r="F123" s="9">
        <f>[1]!AG_SMLK("0,2,SS5,LA,F=LSC,K=DbC,F=A,K=/LA/Ldg,F={P}1,T={P}2,K=/LA/AccCde,F={P}3,T={P}4,K=/LA/Prd,F={P}5,T={P}6,K=/LA/TC2,E=1,O=/LA/BseAmt,",'TB CS'!F133,$C123,$C123,$A$1,$A$2,F$1,F$1)</f>
        <v>0</v>
      </c>
      <c r="G123" s="9">
        <f>[1]!AG_SMLK("0,2,SS5,LA,F=LSC,K=DbC,F=A,K=/LA/Ldg,F={P}1,T={P}2,K=/LA/AccCde,F={P}3,T={P}4,K=/LA/Prd,F={P}5,T={P}6,K=/LA/TC2,E=1,O=/LA/BseAmt,",'TB CS'!G133,$C123,$C123,$A$1,$A$2,G$1,G$1)</f>
        <v>0</v>
      </c>
      <c r="H123" s="9">
        <f>[1]!AG_SMLK("0,2,SS5,LA,F=LSC,K=DbC,F=A,K=/LA/Ldg,F={P}1,T={P}2,K=/LA/AccCde,F={P}3,T={P}4,K=/LA/Prd,F={P}5,T={P}6,K=/LA/TC2,E=1,O=/LA/BseAmt,",'TB CS'!H133,$C123,$C123,$A$1,$A$2,H$1,H$1)</f>
        <v>0</v>
      </c>
      <c r="I123" s="9">
        <f>[1]!AG_SMLK("0,2,SS5,LA,F=LSC,K=DbC,F=A,K=/LA/Ldg,F={P}1,T={P}2,K=/LA/AccCde,F={P}3,T={P}4,K=/LA/Prd,F={P}5,T={P}6,K=/LA/TC2,E=1,O=/LA/BseAmt,",'TB CS'!I133,$C123,$C123,$A$1,$A$2,I$1,I$1)</f>
        <v>0</v>
      </c>
      <c r="J123" s="9">
        <f>[1]!AG_SMLK("0,2,SS5,LA,F=LSC,K=DbC,F=A,K=/LA/Ldg,F={P}1,T={P}2,K=/LA/AccCde,F={P}3,T={P}4,K=/LA/Prd,F={P}5,T={P}6,K=/LA/TC2,E=1,O=/LA/BseAmt,",'TB CS'!J133,$C123,$C123,$A$1,$A$2,J$1,J$1)</f>
        <v>0</v>
      </c>
      <c r="K123" s="9">
        <f>[1]!AG_SMLK("0,2,SS5,LA,F=LSC,K=DbC,F=A,K=/LA/Ldg,F={P}1,T={P}2,K=/LA/AccCde,F={P}3,T={P}4,K=/LA/Prd,F={P}5,T={P}6,K=/LA/TC2,E=1,O=/LA/BseAmt,",'TB CS'!K133,$C123,$C123,$A$1,$A$2,K$1,K$1)</f>
        <v>0</v>
      </c>
      <c r="L123" s="9">
        <f>[1]!AG_SMLK("0,2,SS5,LA,F=LSC,K=DbC,F=A,K=/LA/Ldg,F={P}1,T={P}2,K=/LA/AccCde,F={P}3,T={P}4,K=/LA/Prd,F={P}5,T={P}6,K=/LA/TC2,E=1,O=/LA/BseAmt,",'TB CS'!L133,$C123,$C123,$A$1,$A$2,L$1,L$1)</f>
        <v>0</v>
      </c>
      <c r="M123" s="9">
        <f>[1]!AG_SMLK("0,2,SS5,LA,F=LSC,K=DbC,F=A,K=/LA/Ldg,F={P}1,T={P}2,K=/LA/AccCde,F={P}3,T={P}4,K=/LA/Prd,F={P}5,T={P}6,K=/LA/TC2,E=1,O=/LA/BseAmt,",'TB CS'!M133,$C123,$C123,$A$1,$A$2,M$1,M$1)</f>
        <v>0</v>
      </c>
      <c r="N123" s="9">
        <f>[1]!AG_SMLK("0,2,SS5,LA,F=LSC,K=DbC,F=A,K=/LA/Ldg,F={P}1,T={P}2,K=/LA/AccCde,F={P}3,T={P}4,K=/LA/Prd,F={P}5,T={P}6,K=/LA/TC2,E=1,O=/LA/BseAmt,",'TB CS'!N133,$C123,$C123,$A$1,$A$2,N$1,N$1)</f>
        <v>0</v>
      </c>
      <c r="O123" s="9">
        <f>[1]!AG_SMLK("0,2,SS5,LA,F=LSC,K=DbC,F=A,K=/LA/Ldg,F={P}1,T={P}2,K=/LA/AccCde,F={P}3,T={P}4,K=/LA/Prd,F={P}5,T={P}6,K=/LA/TC2,E=1,O=/LA/BseAmt,",'TB CS'!O133,$C123,$C123,$A$1,$A$2,O$1,O$1)</f>
        <v>0</v>
      </c>
      <c r="P123" s="9">
        <f>[1]!AG_SMLK("0,2,SS5,LA,F=LSC,K=DbC,F=A,K=/LA/Ldg,F={P}1,T={P}2,K=/LA/AccCde,F={P}3,T={P}4,K=/LA/Prd,F={P}5,T={P}6,K=/LA/TC2,E=1,O=/LA/BseAmt,",'TB CS'!P133,$C123,$C123,$A$1,$A$2,P$1,P$1)</f>
        <v>0</v>
      </c>
      <c r="Q123" s="9">
        <f>[1]!AG_SMLK("0,2,SS5,LA,F=LSC,K=DbC,F=A,K=/LA/Ldg,F={P}1,T={P}2,K=/LA/AccCde,F={P}3,T={P}4,K=/LA/Prd,F={P}5,T={P}6,K=/LA/TC2,E=1,O=/LA/BseAmt,",'TB CS'!Q133,$C123,$C123,$A$1,$A$2,Q$1,Q$1)</f>
        <v>0</v>
      </c>
      <c r="R123" s="9">
        <f>[1]!AG_SMLK("0,2,SS5,LA,F=LSC,K=DbC,F=A,K=/LA/Ldg,F={P}1,T={P}2,K=/LA/AccCde,F={P}3,T={P}4,K=/LA/Prd,F={P}5,T={P}6,K=/LA/TC2,E=1,O=/LA/BseAmt,",'TB CS'!R133,$C123,$C123,$A$1,$A$2,R$1,R$1)</f>
        <v>0</v>
      </c>
      <c r="S123" s="2"/>
      <c r="T123" s="2">
        <f aca="true" t="shared" si="6" ref="T123:T133">SUM(F123:S123)</f>
        <v>0</v>
      </c>
      <c r="V123" s="2"/>
      <c r="W123" s="9">
        <f>[1]!AG_SMLK("0,2,SS5,LA,F=LSC,K=DbC,F=A,K=/LA/Ldg,F={P}1,T={P}2,K=/LA/AccCde,F={P}3,T={P}4,K=/LA/Prd,F={P}5,T={P}6,K=/LA/TC2,E=1,O=/LA/BseAmt,",'TB CS'!W133,$C123,$C123,$A$1,$A$2,W$1,W$1)</f>
        <v>0</v>
      </c>
      <c r="Y123" s="2">
        <f aca="true" t="shared" si="7" ref="Y123:Y133">SUM(T123:X123)</f>
        <v>0</v>
      </c>
    </row>
    <row r="124" spans="3:25" ht="12.75">
      <c r="C124" s="6">
        <v>5460</v>
      </c>
      <c r="D124" s="1" t="s">
        <v>37</v>
      </c>
      <c r="F124" s="9">
        <f>[1]!AG_SMLK("0,2,SS5,LA,F=LSC,K=DbC,F=A,K=/LA/Ldg,F={P}1,T={P}2,K=/LA/AccCde,F={P}3,T={P}4,K=/LA/Prd,F={P}5,T={P}6,K=/LA/TC2,E=1,O=/LA/BseAmt,",'TB CS'!F100,$C124,$C124,$A$1,$A$2,F$1,F$1)</f>
        <v>0</v>
      </c>
      <c r="G124" s="9">
        <f>[1]!AG_SMLK("0,2,SS5,LA,F=LSC,K=DbC,F=A,K=/LA/Ldg,F={P}1,T={P}2,K=/LA/AccCde,F={P}3,T={P}4,K=/LA/Prd,F={P}5,T={P}6,K=/LA/TC2,E=1,O=/LA/BseAmt,",'TB CS'!G100,$C124,$C124,$A$1,$A$2,G$1,G$1)</f>
        <v>0</v>
      </c>
      <c r="H124" s="9">
        <f>[1]!AG_SMLK("0,2,SS5,LA,F=LSC,K=DbC,F=A,K=/LA/Ldg,F={P}1,T={P}2,K=/LA/AccCde,F={P}3,T={P}4,K=/LA/Prd,F={P}5,T={P}6,K=/LA/TC2,E=1,O=/LA/BseAmt,",'TB CS'!H100,$C124,$C124,$A$1,$A$2,H$1,H$1)</f>
        <v>0</v>
      </c>
      <c r="I124" s="9">
        <f>[1]!AG_SMLK("0,2,SS5,LA,F=LSC,K=DbC,F=A,K=/LA/Ldg,F={P}1,T={P}2,K=/LA/AccCde,F={P}3,T={P}4,K=/LA/Prd,F={P}5,T={P}6,K=/LA/TC2,E=1,O=/LA/BseAmt,",'TB CS'!I100,$C124,$C124,$A$1,$A$2,I$1,I$1)</f>
        <v>0</v>
      </c>
      <c r="J124" s="9">
        <f>[1]!AG_SMLK("0,2,SS5,LA,F=LSC,K=DbC,F=A,K=/LA/Ldg,F={P}1,T={P}2,K=/LA/AccCde,F={P}3,T={P}4,K=/LA/Prd,F={P}5,T={P}6,K=/LA/TC2,E=1,O=/LA/BseAmt,",'TB CS'!J100,$C124,$C124,$A$1,$A$2,J$1,J$1)</f>
        <v>0</v>
      </c>
      <c r="K124" s="9">
        <f>[1]!AG_SMLK("0,2,SS5,LA,F=LSC,K=DbC,F=A,K=/LA/Ldg,F={P}1,T={P}2,K=/LA/AccCde,F={P}3,T={P}4,K=/LA/Prd,F={P}5,T={P}6,K=/LA/TC2,E=1,O=/LA/BseAmt,",'TB CS'!K100,$C124,$C124,$A$1,$A$2,K$1,K$1)</f>
        <v>9330.31</v>
      </c>
      <c r="L124" s="9">
        <f>[1]!AG_SMLK("0,2,SS5,LA,F=LSC,K=DbC,F=A,K=/LA/Ldg,F={P}1,T={P}2,K=/LA/AccCde,F={P}3,T={P}4,K=/LA/Prd,F={P}5,T={P}6,K=/LA/TC2,E=1,O=/LA/BseAmt,",'TB CS'!L100,$C124,$C124,$A$1,$A$2,L$1,L$1)</f>
        <v>0</v>
      </c>
      <c r="M124" s="9">
        <f>[1]!AG_SMLK("0,2,SS5,LA,F=LSC,K=DbC,F=A,K=/LA/Ldg,F={P}1,T={P}2,K=/LA/AccCde,F={P}3,T={P}4,K=/LA/Prd,F={P}5,T={P}6,K=/LA/TC2,E=1,O=/LA/BseAmt,",'TB CS'!M100,$C124,$C124,$A$1,$A$2,M$1,M$1)</f>
        <v>0</v>
      </c>
      <c r="N124" s="9">
        <f>[1]!AG_SMLK("0,2,SS5,LA,F=LSC,K=DbC,F=A,K=/LA/Ldg,F={P}1,T={P}2,K=/LA/AccCde,F={P}3,T={P}4,K=/LA/Prd,F={P}5,T={P}6,K=/LA/TC2,E=1,O=/LA/BseAmt,",'TB CS'!N100,$C124,$C124,$A$1,$A$2,N$1,N$1)</f>
        <v>0</v>
      </c>
      <c r="O124" s="9">
        <f>[1]!AG_SMLK("0,2,SS5,LA,F=LSC,K=DbC,F=A,K=/LA/Ldg,F={P}1,T={P}2,K=/LA/AccCde,F={P}3,T={P}4,K=/LA/Prd,F={P}5,T={P}6,K=/LA/TC2,E=1,O=/LA/BseAmt,",'TB CS'!O100,$C124,$C124,$A$1,$A$2,O$1,O$1)</f>
        <v>0</v>
      </c>
      <c r="P124" s="9">
        <f>[1]!AG_SMLK("0,2,SS5,LA,F=LSC,K=DbC,F=A,K=/LA/Ldg,F={P}1,T={P}2,K=/LA/AccCde,F={P}3,T={P}4,K=/LA/Prd,F={P}5,T={P}6,K=/LA/TC2,E=1,O=/LA/BseAmt,",'TB CS'!P100,$C124,$C124,$A$1,$A$2,P$1,P$1)</f>
        <v>0</v>
      </c>
      <c r="Q124" s="9">
        <f>[1]!AG_SMLK("0,2,SS5,LA,F=LSC,K=DbC,F=A,K=/LA/Ldg,F={P}1,T={P}2,K=/LA/AccCde,F={P}3,T={P}4,K=/LA/Prd,F={P}5,T={P}6,K=/LA/TC2,E=1,O=/LA/BseAmt,",'TB CS'!Q100,$C124,$C124,$A$1,$A$2,Q$1,Q$1)</f>
        <v>0</v>
      </c>
      <c r="R124" s="9">
        <f>[1]!AG_SMLK("0,2,SS5,LA,F=LSC,K=DbC,F=A,K=/LA/Ldg,F={P}1,T={P}2,K=/LA/AccCde,F={P}3,T={P}4,K=/LA/Prd,F={P}5,T={P}6,K=/LA/TC2,E=1,O=/LA/BseAmt,",'TB CS'!R100,$C124,$C124,$A$1,$A$2,R$1,R$1)</f>
        <v>0</v>
      </c>
      <c r="S124" s="2"/>
      <c r="T124" s="2">
        <f t="shared" si="6"/>
        <v>9330.31</v>
      </c>
      <c r="V124" s="2"/>
      <c r="W124" s="9">
        <f>[1]!AG_SMLK("0,2,SS5,LA,F=LSC,K=DbC,F=A,K=/LA/Ldg,F={P}1,T={P}2,K=/LA/AccCde,F={P}3,T={P}4,K=/LA/Prd,F={P}5,T={P}6,K=/LA/TC2,E=1,O=/LA/BseAmt,",'TB CS'!W100,$C124,$C124,$A$1,$A$2,W$1,W$1)</f>
        <v>140</v>
      </c>
      <c r="Y124" s="2">
        <f t="shared" si="7"/>
        <v>9470.31</v>
      </c>
    </row>
    <row r="125" spans="1:25" ht="12.75">
      <c r="A125" s="2"/>
      <c r="C125" s="6">
        <v>5470</v>
      </c>
      <c r="D125" s="1" t="s">
        <v>38</v>
      </c>
      <c r="F125" s="9">
        <f>[1]!AG_SMLK("0,2,SS5,LA,F=LSC,K=DbC,F=A,K=/LA/Ldg,F={P}1,T={P}2,K=/LA/AccCde,F={P}3,T={P}4,K=/LA/Prd,F={P}5,T={P}6,K=/LA/TC2,E=1,O=/LA/BseAmt,",'TB CS'!F101,$C125,$C125,$A$1,$A$2,F$1,F$1)</f>
        <v>2034.49</v>
      </c>
      <c r="G125" s="9">
        <f>[1]!AG_SMLK("0,2,SS5,LA,F=LSC,K=DbC,F=A,K=/LA/Ldg,F={P}1,T={P}2,K=/LA/AccCde,F={P}3,T={P}4,K=/LA/Prd,F={P}5,T={P}6,K=/LA/TC2,E=1,O=/LA/BseAmt,",'TB CS'!G101,$C125,$C125,$A$1,$A$2,G$1,G$1)</f>
        <v>798.2</v>
      </c>
      <c r="H125" s="9">
        <f>[1]!AG_SMLK("0,2,SS5,LA,F=LSC,K=DbC,F=A,K=/LA/Ldg,F={P}1,T={P}2,K=/LA/AccCde,F={P}3,T={P}4,K=/LA/Prd,F={P}5,T={P}6,K=/LA/TC2,E=1,O=/LA/BseAmt,",'TB CS'!H101,$C125,$C125,$A$1,$A$2,H$1,H$1)</f>
        <v>376.36</v>
      </c>
      <c r="I125" s="9">
        <f>[1]!AG_SMLK("0,2,SS5,LA,F=LSC,K=DbC,F=A,K=/LA/Ldg,F={P}1,T={P}2,K=/LA/AccCde,F={P}3,T={P}4,K=/LA/Prd,F={P}5,T={P}6,K=/LA/TC2,E=1,O=/LA/BseAmt,",'TB CS'!I101,$C125,$C125,$A$1,$A$2,I$1,I$1)</f>
        <v>510.82</v>
      </c>
      <c r="J125" s="9">
        <f>[1]!AG_SMLK("0,2,SS5,LA,F=LSC,K=DbC,F=A,K=/LA/Ldg,F={P}1,T={P}2,K=/LA/AccCde,F={P}3,T={P}4,K=/LA/Prd,F={P}5,T={P}6,K=/LA/TC2,E=1,O=/LA/BseAmt,",'TB CS'!J101,$C125,$C125,$A$1,$A$2,J$1,J$1)</f>
        <v>131.43</v>
      </c>
      <c r="K125" s="9">
        <f>[1]!AG_SMLK("0,2,SS5,LA,F=LSC,K=DbC,F=A,K=/LA/Ldg,F={P}1,T={P}2,K=/LA/AccCde,F={P}3,T={P}4,K=/LA/Prd,F={P}5,T={P}6,K=/LA/TC2,E=1,O=/LA/BseAmt,",'TB CS'!K101,$C125,$C125,$A$1,$A$2,K$1,K$1)</f>
        <v>1194.93</v>
      </c>
      <c r="L125" s="9">
        <f>[1]!AG_SMLK("0,2,SS5,LA,F=LSC,K=DbC,F=A,K=/LA/Ldg,F={P}1,T={P}2,K=/LA/AccCde,F={P}3,T={P}4,K=/LA/Prd,F={P}5,T={P}6,K=/LA/TC2,E=1,O=/LA/BseAmt,",'TB CS'!L101,$C125,$C125,$A$1,$A$2,L$1,L$1)</f>
        <v>134.76</v>
      </c>
      <c r="M125" s="9">
        <f>[1]!AG_SMLK("0,2,SS5,LA,F=LSC,K=DbC,F=A,K=/LA/Ldg,F={P}1,T={P}2,K=/LA/AccCde,F={P}3,T={P}4,K=/LA/Prd,F={P}5,T={P}6,K=/LA/TC2,E=1,O=/LA/BseAmt,",'TB CS'!M101,$C125,$C125,$A$1,$A$2,M$1,M$1)</f>
        <v>129.38</v>
      </c>
      <c r="N125" s="9">
        <f>[1]!AG_SMLK("0,2,SS5,LA,F=LSC,K=DbC,F=A,K=/LA/Ldg,F={P}1,T={P}2,K=/LA/AccCde,F={P}3,T={P}4,K=/LA/Prd,F={P}5,T={P}6,K=/LA/TC2,E=1,O=/LA/BseAmt,",'TB CS'!N101,$C125,$C125,$A$1,$A$2,N$1,N$1)</f>
        <v>0</v>
      </c>
      <c r="O125" s="9">
        <f>[1]!AG_SMLK("0,2,SS5,LA,F=LSC,K=DbC,F=A,K=/LA/Ldg,F={P}1,T={P}2,K=/LA/AccCde,F={P}3,T={P}4,K=/LA/Prd,F={P}5,T={P}6,K=/LA/TC2,E=1,O=/LA/BseAmt,",'TB CS'!O101,$C125,$C125,$A$1,$A$2,O$1,O$1)</f>
        <v>2981.8</v>
      </c>
      <c r="P125" s="9">
        <f>[1]!AG_SMLK("0,2,SS5,LA,F=LSC,K=DbC,F=A,K=/LA/Ldg,F={P}1,T={P}2,K=/LA/AccCde,F={P}3,T={P}4,K=/LA/Prd,F={P}5,T={P}6,K=/LA/TC2,E=1,O=/LA/BseAmt,",'TB CS'!P101,$C125,$C125,$A$1,$A$2,P$1,P$1)</f>
        <v>52.02</v>
      </c>
      <c r="Q125" s="9">
        <f>[1]!AG_SMLK("0,2,SS5,LA,F=LSC,K=DbC,F=A,K=/LA/Ldg,F={P}1,T={P}2,K=/LA/AccCde,F={P}3,T={P}4,K=/LA/Prd,F={P}5,T={P}6,K=/LA/TC2,E=1,O=/LA/BseAmt,",'TB CS'!Q101,$C125,$C125,$A$1,$A$2,Q$1,Q$1)</f>
        <v>566.53</v>
      </c>
      <c r="R125" s="9">
        <f>[1]!AG_SMLK("0,2,SS5,LA,F=LSC,K=DbC,F=A,K=/LA/Ldg,F={P}1,T={P}2,K=/LA/AccCde,F={P}3,T={P}4,K=/LA/Prd,F={P}5,T={P}6,K=/LA/TC2,E=1,O=/LA/BseAmt,",'TB CS'!R101,$C125,$C125,$A$1,$A$2,R$1,R$1)</f>
        <v>0</v>
      </c>
      <c r="S125" s="2"/>
      <c r="T125" s="2">
        <f t="shared" si="6"/>
        <v>8910.720000000003</v>
      </c>
      <c r="V125" s="2"/>
      <c r="W125" s="9">
        <f>[1]!AG_SMLK("0,2,SS5,LA,F=LSC,K=DbC,F=A,K=/LA/Ldg,F={P}1,T={P}2,K=/LA/AccCde,F={P}3,T={P}4,K=/LA/Prd,F={P}5,T={P}6,K=/LA/TC2,E=1,O=/LA/BseAmt,",'TB CS'!W101,$C125,$C125,$A$1,$A$2,W$1,W$1)</f>
        <v>627.97</v>
      </c>
      <c r="Y125" s="2">
        <f t="shared" si="7"/>
        <v>9538.690000000002</v>
      </c>
    </row>
    <row r="126" spans="3:26" ht="15">
      <c r="C126" s="6">
        <v>5480</v>
      </c>
      <c r="D126" s="1" t="s">
        <v>39</v>
      </c>
      <c r="F126" s="9">
        <f>[1]!AG_SMLK("0,2,SS5,LA,F=LSC,K=DbC,F=A,K=/LA/Ldg,F={P}1,T={P}2,K=/LA/AccCde,F={P}3,T={P}4,K=/LA/Prd,F={P}5,T={P}6,K=/LA/TC2,E=1,O=/LA/BseAmt,",'TB CS'!F102,$C126,$C126,$A$1,$A$2,F$1,F$1)</f>
        <v>914.99</v>
      </c>
      <c r="G126" s="9">
        <f>[1]!AG_SMLK("0,2,SS5,LA,F=LSC,K=DbC,F=A,K=/LA/Ldg,F={P}1,T={P}2,K=/LA/AccCde,F={P}3,T={P}4,K=/LA/Prd,F={P}5,T={P}6,K=/LA/TC2,E=1,O=/LA/BseAmt,",'TB CS'!G102,$C126,$C126,$A$1,$A$2,G$1,G$1)</f>
        <v>34.48</v>
      </c>
      <c r="H126" s="9">
        <f>[1]!AG_SMLK("0,2,SS5,LA,F=LSC,K=DbC,F=A,K=/LA/Ldg,F={P}1,T={P}2,K=/LA/AccCde,F={P}3,T={P}4,K=/LA/Prd,F={P}5,T={P}6,K=/LA/TC2,E=1,O=/LA/BseAmt,",'TB CS'!H102,$C126,$C126,$A$1,$A$2,H$1,H$1)</f>
        <v>270.7</v>
      </c>
      <c r="I126" s="9">
        <f>[1]!AG_SMLK("0,2,SS5,LA,F=LSC,K=DbC,F=A,K=/LA/Ldg,F={P}1,T={P}2,K=/LA/AccCde,F={P}3,T={P}4,K=/LA/Prd,F={P}5,T={P}6,K=/LA/TC2,E=1,O=/LA/BseAmt,",'TB CS'!I102,$C126,$C126,$A$1,$A$2,I$1,I$1)</f>
        <v>43.75</v>
      </c>
      <c r="J126" s="9">
        <f>[1]!AG_SMLK("0,2,SS5,LA,F=LSC,K=DbC,F=A,K=/LA/Ldg,F={P}1,T={P}2,K=/LA/AccCde,F={P}3,T={P}4,K=/LA/Prd,F={P}5,T={P}6,K=/LA/TC2,E=1,O=/LA/BseAmt,",'TB CS'!J102,$C126,$C126,$A$1,$A$2,J$1,J$1)</f>
        <v>113.34</v>
      </c>
      <c r="K126" s="9">
        <f>[1]!AG_SMLK("0,2,SS5,LA,F=LSC,K=DbC,F=A,K=/LA/Ldg,F={P}1,T={P}2,K=/LA/AccCde,F={P}3,T={P}4,K=/LA/Prd,F={P}5,T={P}6,K=/LA/TC2,E=1,O=/LA/BseAmt,",'TB CS'!K102,$C126,$C126,$A$1,$A$2,K$1,K$1)</f>
        <v>274.83</v>
      </c>
      <c r="L126" s="9">
        <f>[1]!AG_SMLK("0,2,SS5,LA,F=LSC,K=DbC,F=A,K=/LA/Ldg,F={P}1,T={P}2,K=/LA/AccCde,F={P}3,T={P}4,K=/LA/Prd,F={P}5,T={P}6,K=/LA/TC2,E=1,O=/LA/BseAmt,",'TB CS'!L102,$C126,$C126,$A$1,$A$2,L$1,L$1)</f>
        <v>0</v>
      </c>
      <c r="M126" s="9">
        <f>[1]!AG_SMLK("0,2,SS5,LA,F=LSC,K=DbC,F=A,K=/LA/Ldg,F={P}1,T={P}2,K=/LA/AccCde,F={P}3,T={P}4,K=/LA/Prd,F={P}5,T={P}6,K=/LA/TC2,E=1,O=/LA/BseAmt,",'TB CS'!M102,$C126,$C126,$A$1,$A$2,M$1,M$1)</f>
        <v>0</v>
      </c>
      <c r="N126" s="9">
        <f>[1]!AG_SMLK("0,2,SS5,LA,F=LSC,K=DbC,F=A,K=/LA/Ldg,F={P}1,T={P}2,K=/LA/AccCde,F={P}3,T={P}4,K=/LA/Prd,F={P}5,T={P}6,K=/LA/TC2,E=1,O=/LA/BseAmt,",'TB CS'!N102,$C126,$C126,$A$1,$A$2,N$1,N$1)</f>
        <v>0</v>
      </c>
      <c r="O126" s="9">
        <f>[1]!AG_SMLK("0,2,SS5,LA,F=LSC,K=DbC,F=A,K=/LA/Ldg,F={P}1,T={P}2,K=/LA/AccCde,F={P}3,T={P}4,K=/LA/Prd,F={P}5,T={P}6,K=/LA/TC2,E=1,O=/LA/BseAmt,",'TB CS'!O102,$C126,$C126,$A$1,$A$2,O$1,O$1)</f>
        <v>111.12</v>
      </c>
      <c r="P126" s="9">
        <f>[1]!AG_SMLK("0,2,SS5,LA,F=LSC,K=DbC,F=A,K=/LA/Ldg,F={P}1,T={P}2,K=/LA/AccCde,F={P}3,T={P}4,K=/LA/Prd,F={P}5,T={P}6,K=/LA/TC2,E=1,O=/LA/BseAmt,",'TB CS'!P102,$C126,$C126,$A$1,$A$2,P$1,P$1)</f>
        <v>16.15</v>
      </c>
      <c r="Q126" s="9">
        <f>[1]!AG_SMLK("0,2,SS5,LA,F=LSC,K=DbC,F=A,K=/LA/Ldg,F={P}1,T={P}2,K=/LA/AccCde,F={P}3,T={P}4,K=/LA/Prd,F={P}5,T={P}6,K=/LA/TC2,E=1,O=/LA/BseAmt,",'TB CS'!Q102,$C126,$C126,$A$1,$A$2,Q$1,Q$1)</f>
        <v>0</v>
      </c>
      <c r="R126" s="9">
        <f>[1]!AG_SMLK("0,2,SS5,LA,F=LSC,K=DbC,F=A,K=/LA/Ldg,F={P}1,T={P}2,K=/LA/AccCde,F={P}3,T={P}4,K=/LA/Prd,F={P}5,T={P}6,K=/LA/TC2,E=1,O=/LA/BseAmt,",'TB CS'!R102,$C126,$C126,$A$1,$A$2,R$1,R$1)</f>
        <v>0</v>
      </c>
      <c r="S126" s="2"/>
      <c r="T126" s="2">
        <f t="shared" si="6"/>
        <v>1779.3600000000001</v>
      </c>
      <c r="V126" s="2"/>
      <c r="W126" s="9">
        <f>[1]!AG_SMLK("0,2,SS5,LA,F=LSC,K=DbC,F=A,K=/LA/Ldg,F={P}1,T={P}2,K=/LA/AccCde,F={P}3,T={P}4,K=/LA/Prd,F={P}5,T={P}6,K=/LA/TC2,E=1,O=/LA/BseAmt,",'TB CS'!W102,$C126,$C126,$A$1,$A$2,W$1,W$1)</f>
        <v>9.75</v>
      </c>
      <c r="Y126" s="2">
        <f t="shared" si="7"/>
        <v>1789.1100000000001</v>
      </c>
      <c r="Z126" s="77"/>
    </row>
    <row r="127" spans="3:25" ht="12.75">
      <c r="C127" s="6">
        <v>5490</v>
      </c>
      <c r="D127" s="1" t="s">
        <v>40</v>
      </c>
      <c r="F127" s="9">
        <f>[1]!AG_SMLK("0,2,SS5,LA,F=LSC,K=DbC,F=A,K=/LA/Ldg,F={P}1,T={P}2,K=/LA/AccCde,F={P}3,T={P}4,K=/LA/Prd,F={P}5,T={P}6,K=/LA/TC2,E=1,O=/LA/BseAmt,",'TB CS'!F103,$C127,$C127,$A$1,$A$2,F$1,F$1)</f>
        <v>0</v>
      </c>
      <c r="G127" s="9">
        <f>[1]!AG_SMLK("0,2,SS5,LA,F=LSC,K=DbC,F=A,K=/LA/Ldg,F={P}1,T={P}2,K=/LA/AccCde,F={P}3,T={P}4,K=/LA/Prd,F={P}5,T={P}6,K=/LA/TC2,E=1,O=/LA/BseAmt,",'TB CS'!G103,$C127,$C127,$A$1,$A$2,G$1,G$1)</f>
        <v>0</v>
      </c>
      <c r="H127" s="9">
        <f>[1]!AG_SMLK("0,2,SS5,LA,F=LSC,K=DbC,F=A,K=/LA/Ldg,F={P}1,T={P}2,K=/LA/AccCde,F={P}3,T={P}4,K=/LA/Prd,F={P}5,T={P}6,K=/LA/TC2,E=1,O=/LA/BseAmt,",'TB CS'!H103,$C127,$C127,$A$1,$A$2,H$1,H$1)</f>
        <v>0</v>
      </c>
      <c r="I127" s="9">
        <f>[1]!AG_SMLK("0,2,SS5,LA,F=LSC,K=DbC,F=A,K=/LA/Ldg,F={P}1,T={P}2,K=/LA/AccCde,F={P}3,T={P}4,K=/LA/Prd,F={P}5,T={P}6,K=/LA/TC2,E=1,O=/LA/BseAmt,",'TB CS'!I103,$C127,$C127,$A$1,$A$2,I$1,I$1)</f>
        <v>0</v>
      </c>
      <c r="J127" s="9">
        <f>[1]!AG_SMLK("0,2,SS5,LA,F=LSC,K=DbC,F=A,K=/LA/Ldg,F={P}1,T={P}2,K=/LA/AccCde,F={P}3,T={P}4,K=/LA/Prd,F={P}5,T={P}6,K=/LA/TC2,E=1,O=/LA/BseAmt,",'TB CS'!J103,$C127,$C127,$A$1,$A$2,J$1,J$1)</f>
        <v>0</v>
      </c>
      <c r="K127" s="9">
        <f>[1]!AG_SMLK("0,2,SS5,LA,F=LSC,K=DbC,F=A,K=/LA/Ldg,F={P}1,T={P}2,K=/LA/AccCde,F={P}3,T={P}4,K=/LA/Prd,F={P}5,T={P}6,K=/LA/TC2,E=1,O=/LA/BseAmt,",'TB CS'!K103,$C127,$C127,$A$1,$A$2,K$1,K$1)</f>
        <v>0</v>
      </c>
      <c r="L127" s="9">
        <f>[1]!AG_SMLK("0,2,SS5,LA,F=LSC,K=DbC,F=A,K=/LA/Ldg,F={P}1,T={P}2,K=/LA/AccCde,F={P}3,T={P}4,K=/LA/Prd,F={P}5,T={P}6,K=/LA/TC2,E=1,O=/LA/BseAmt,",'TB CS'!L103,$C127,$C127,$A$1,$A$2,L$1,L$1)</f>
        <v>0</v>
      </c>
      <c r="M127" s="9">
        <f>[1]!AG_SMLK("0,2,SS5,LA,F=LSC,K=DbC,F=A,K=/LA/Ldg,F={P}1,T={P}2,K=/LA/AccCde,F={P}3,T={P}4,K=/LA/Prd,F={P}5,T={P}6,K=/LA/TC2,E=1,O=/LA/BseAmt,",'TB CS'!M103,$C127,$C127,$A$1,$A$2,M$1,M$1)</f>
        <v>0</v>
      </c>
      <c r="N127" s="9">
        <f>[1]!AG_SMLK("0,2,SS5,LA,F=LSC,K=DbC,F=A,K=/LA/Ldg,F={P}1,T={P}2,K=/LA/AccCde,F={P}3,T={P}4,K=/LA/Prd,F={P}5,T={P}6,K=/LA/TC2,E=1,O=/LA/BseAmt,",'TB CS'!N103,$C127,$C127,$A$1,$A$2,N$1,N$1)</f>
        <v>0</v>
      </c>
      <c r="O127" s="9">
        <f>[1]!AG_SMLK("0,2,SS5,LA,F=LSC,K=DbC,F=A,K=/LA/Ldg,F={P}1,T={P}2,K=/LA/AccCde,F={P}3,T={P}4,K=/LA/Prd,F={P}5,T={P}6,K=/LA/TC2,E=1,O=/LA/BseAmt,",'TB CS'!O103,$C127,$C127,$A$1,$A$2,O$1,O$1)</f>
        <v>0</v>
      </c>
      <c r="P127" s="9">
        <f>[1]!AG_SMLK("0,2,SS5,LA,F=LSC,K=DbC,F=A,K=/LA/Ldg,F={P}1,T={P}2,K=/LA/AccCde,F={P}3,T={P}4,K=/LA/Prd,F={P}5,T={P}6,K=/LA/TC2,E=1,O=/LA/BseAmt,",'TB CS'!P103,$C127,$C127,$A$1,$A$2,P$1,P$1)</f>
        <v>0</v>
      </c>
      <c r="Q127" s="9">
        <f>[1]!AG_SMLK("0,2,SS5,LA,F=LSC,K=DbC,F=A,K=/LA/Ldg,F={P}1,T={P}2,K=/LA/AccCde,F={P}3,T={P}4,K=/LA/Prd,F={P}5,T={P}6,K=/LA/TC2,E=1,O=/LA/BseAmt,",'TB CS'!Q103,$C127,$C127,$A$1,$A$2,Q$1,Q$1)</f>
        <v>0</v>
      </c>
      <c r="R127" s="9">
        <f>[1]!AG_SMLK("0,2,SS5,LA,F=LSC,K=DbC,F=A,K=/LA/Ldg,F={P}1,T={P}2,K=/LA/AccCde,F={P}3,T={P}4,K=/LA/Prd,F={P}5,T={P}6,K=/LA/TC2,E=1,O=/LA/BseAmt,",'TB CS'!R103,$C127,$C127,$A$1,$A$2,R$1,R$1)</f>
        <v>0</v>
      </c>
      <c r="S127" s="2"/>
      <c r="T127" s="2">
        <f t="shared" si="6"/>
        <v>0</v>
      </c>
      <c r="V127" s="2"/>
      <c r="W127" s="9">
        <f>[1]!AG_SMLK("0,2,SS5,LA,F=LSC,K=DbC,F=A,K=/LA/Ldg,F={P}1,T={P}2,K=/LA/AccCde,F={P}3,T={P}4,K=/LA/Prd,F={P}5,T={P}6,K=/LA/TC2,E=1,O=/LA/BseAmt,",'TB CS'!W103,$C127,$C127,$A$1,$A$2,W$1,W$1)</f>
        <v>0</v>
      </c>
      <c r="Y127" s="2">
        <f t="shared" si="7"/>
        <v>0</v>
      </c>
    </row>
    <row r="128" spans="3:25" ht="12.75">
      <c r="C128" s="6">
        <v>5510</v>
      </c>
      <c r="D128" s="1" t="s">
        <v>41</v>
      </c>
      <c r="F128" s="9">
        <f>[1]!AG_SMLK("0,2,SS5,LA,F=LSC,K=DbC,F=A,K=/LA/Ldg,F={P}1,T={P}2,K=/LA/AccCde,F={P}3,T={P}4,K=/LA/Prd,F={P}5,T={P}6,K=/LA/TC2,E=1,O=/LA/BseAmt,",'TB CS'!#REF!,$C128,$C128,$A$1,$A$2,F$1,F$1)</f>
        <v>0</v>
      </c>
      <c r="G128" s="9">
        <f>[1]!AG_SMLK("0,2,SS5,LA,F=LSC,K=DbC,F=A,K=/LA/Ldg,F={P}1,T={P}2,K=/LA/AccCde,F={P}3,T={P}4,K=/LA/Prd,F={P}5,T={P}6,K=/LA/TC2,E=1,O=/LA/BseAmt,",'TB CS'!#REF!,$C128,$C128,$A$1,$A$2,G$1,G$1)</f>
        <v>0</v>
      </c>
      <c r="H128" s="9">
        <f>[1]!AG_SMLK("0,2,SS5,LA,F=LSC,K=DbC,F=A,K=/LA/Ldg,F={P}1,T={P}2,K=/LA/AccCde,F={P}3,T={P}4,K=/LA/Prd,F={P}5,T={P}6,K=/LA/TC2,E=1,O=/LA/BseAmt,",'TB CS'!#REF!,$C128,$C128,$A$1,$A$2,H$1,H$1)</f>
        <v>0</v>
      </c>
      <c r="I128" s="9">
        <f>[1]!AG_SMLK("0,2,SS5,LA,F=LSC,K=DbC,F=A,K=/LA/Ldg,F={P}1,T={P}2,K=/LA/AccCde,F={P}3,T={P}4,K=/LA/Prd,F={P}5,T={P}6,K=/LA/TC2,E=1,O=/LA/BseAmt,",'TB CS'!#REF!,$C128,$C128,$A$1,$A$2,I$1,I$1)</f>
        <v>0</v>
      </c>
      <c r="J128" s="9">
        <f>[1]!AG_SMLK("0,2,SS5,LA,F=LSC,K=DbC,F=A,K=/LA/Ldg,F={P}1,T={P}2,K=/LA/AccCde,F={P}3,T={P}4,K=/LA/Prd,F={P}5,T={P}6,K=/LA/TC2,E=1,O=/LA/BseAmt,",'TB CS'!#REF!,$C128,$C128,$A$1,$A$2,J$1,J$1)</f>
        <v>0</v>
      </c>
      <c r="K128" s="9">
        <f>[1]!AG_SMLK("0,2,SS5,LA,F=LSC,K=DbC,F=A,K=/LA/Ldg,F={P}1,T={P}2,K=/LA/AccCde,F={P}3,T={P}4,K=/LA/Prd,F={P}5,T={P}6,K=/LA/TC2,E=1,O=/LA/BseAmt,",'TB CS'!#REF!,$C128,$C128,$A$1,$A$2,K$1,K$1)</f>
        <v>56709.01</v>
      </c>
      <c r="L128" s="9">
        <f>[1]!AG_SMLK("0,2,SS5,LA,F=LSC,K=DbC,F=A,K=/LA/Ldg,F={P}1,T={P}2,K=/LA/AccCde,F={P}3,T={P}4,K=/LA/Prd,F={P}5,T={P}6,K=/LA/TC2,E=1,O=/LA/BseAmt,",'TB CS'!#REF!,$C128,$C128,$A$1,$A$2,L$1,L$1)</f>
        <v>0</v>
      </c>
      <c r="M128" s="9">
        <f>[1]!AG_SMLK("0,2,SS5,LA,F=LSC,K=DbC,F=A,K=/LA/Ldg,F={P}1,T={P}2,K=/LA/AccCde,F={P}3,T={P}4,K=/LA/Prd,F={P}5,T={P}6,K=/LA/TC2,E=1,O=/LA/BseAmt,",'TB CS'!#REF!,$C128,$C128,$A$1,$A$2,M$1,M$1)</f>
        <v>0</v>
      </c>
      <c r="N128" s="9">
        <f>[1]!AG_SMLK("0,2,SS5,LA,F=LSC,K=DbC,F=A,K=/LA/Ldg,F={P}1,T={P}2,K=/LA/AccCde,F={P}3,T={P}4,K=/LA/Prd,F={P}5,T={P}6,K=/LA/TC2,E=1,O=/LA/BseAmt,",'TB CS'!#REF!,$C128,$C128,$A$1,$A$2,N$1,N$1)</f>
        <v>0</v>
      </c>
      <c r="O128" s="9">
        <f>[1]!AG_SMLK("0,2,SS5,LA,F=LSC,K=DbC,F=A,K=/LA/Ldg,F={P}1,T={P}2,K=/LA/AccCde,F={P}3,T={P}4,K=/LA/Prd,F={P}5,T={P}6,K=/LA/TC2,E=1,O=/LA/BseAmt,",'TB CS'!#REF!,$C128,$C128,$A$1,$A$2,O$1,O$1)</f>
        <v>0</v>
      </c>
      <c r="P128" s="9">
        <f>[1]!AG_SMLK("0,2,SS5,LA,F=LSC,K=DbC,F=A,K=/LA/Ldg,F={P}1,T={P}2,K=/LA/AccCde,F={P}3,T={P}4,K=/LA/Prd,F={P}5,T={P}6,K=/LA/TC2,E=1,O=/LA/BseAmt,",'TB CS'!#REF!,$C128,$C128,$A$1,$A$2,P$1,P$1)</f>
        <v>0</v>
      </c>
      <c r="Q128" s="9">
        <f>[1]!AG_SMLK("0,2,SS5,LA,F=LSC,K=DbC,F=A,K=/LA/Ldg,F={P}1,T={P}2,K=/LA/AccCde,F={P}3,T={P}4,K=/LA/Prd,F={P}5,T={P}6,K=/LA/TC2,E=1,O=/LA/BseAmt,",'TB CS'!#REF!,$C128,$C128,$A$1,$A$2,Q$1,Q$1)</f>
        <v>0</v>
      </c>
      <c r="R128" s="9">
        <f>[1]!AG_SMLK("0,2,SS5,LA,F=LSC,K=DbC,F=A,K=/LA/Ldg,F={P}1,T={P}2,K=/LA/AccCde,F={P}3,T={P}4,K=/LA/Prd,F={P}5,T={P}6,K=/LA/TC2,E=1,O=/LA/BseAmt,",'TB CS'!#REF!,$C128,$C128,$A$1,$A$2,R$1,R$1)</f>
        <v>0</v>
      </c>
      <c r="S128" s="2"/>
      <c r="T128" s="2">
        <f t="shared" si="6"/>
        <v>56709.01</v>
      </c>
      <c r="V128" s="2"/>
      <c r="W128" s="9">
        <f>[1]!AG_SMLK("0,2,SS5,LA,F=LSC,K=DbC,F=A,K=/LA/Ldg,F={P}1,T={P}2,K=/LA/AccCde,F={P}3,T={P}4,K=/LA/Prd,F={P}5,T={P}6,K=/LA/TC2,E=1,O=/LA/BseAmt,",'TB CS'!#REF!,$C128,$C128,$A$1,$A$2,W$1,W$1)</f>
        <v>1988.33</v>
      </c>
      <c r="Y128" s="2">
        <f t="shared" si="7"/>
        <v>58697.340000000004</v>
      </c>
    </row>
    <row r="129" spans="3:25" ht="12.75">
      <c r="C129" s="6">
        <v>5520</v>
      </c>
      <c r="D129" s="1" t="s">
        <v>42</v>
      </c>
      <c r="F129" s="9">
        <f>[1]!AG_SMLK("0,2,SS5,LA,F=LSC,K=DbC,F=A,K=/LA/Ldg,F={P}1,T={P}2,K=/LA/AccCde,F={P}3,T={P}4,K=/LA/Prd,F={P}5,T={P}6,K=/LA/TC2,E=1,O=/LA/BseAmt,",'TB CS'!#REF!,$C129,$C129,$A$1,$A$2,F$1,F$1)</f>
        <v>0</v>
      </c>
      <c r="G129" s="9">
        <f>[1]!AG_SMLK("0,2,SS5,LA,F=LSC,K=DbC,F=A,K=/LA/Ldg,F={P}1,T={P}2,K=/LA/AccCde,F={P}3,T={P}4,K=/LA/Prd,F={P}5,T={P}6,K=/LA/TC2,E=1,O=/LA/BseAmt,",'TB CS'!#REF!,$C129,$C129,$A$1,$A$2,G$1,G$1)</f>
        <v>0</v>
      </c>
      <c r="H129" s="9">
        <f>[1]!AG_SMLK("0,2,SS5,LA,F=LSC,K=DbC,F=A,K=/LA/Ldg,F={P}1,T={P}2,K=/LA/AccCde,F={P}3,T={P}4,K=/LA/Prd,F={P}5,T={P}6,K=/LA/TC2,E=1,O=/LA/BseAmt,",'TB CS'!#REF!,$C129,$C129,$A$1,$A$2,H$1,H$1)</f>
        <v>0</v>
      </c>
      <c r="I129" s="9">
        <f>[1]!AG_SMLK("0,2,SS5,LA,F=LSC,K=DbC,F=A,K=/LA/Ldg,F={P}1,T={P}2,K=/LA/AccCde,F={P}3,T={P}4,K=/LA/Prd,F={P}5,T={P}6,K=/LA/TC2,E=1,O=/LA/BseAmt,",'TB CS'!#REF!,$C129,$C129,$A$1,$A$2,I$1,I$1)</f>
        <v>0</v>
      </c>
      <c r="J129" s="9">
        <f>[1]!AG_SMLK("0,2,SS5,LA,F=LSC,K=DbC,F=A,K=/LA/Ldg,F={P}1,T={P}2,K=/LA/AccCde,F={P}3,T={P}4,K=/LA/Prd,F={P}5,T={P}6,K=/LA/TC2,E=1,O=/LA/BseAmt,",'TB CS'!#REF!,$C129,$C129,$A$1,$A$2,J$1,J$1)</f>
        <v>0</v>
      </c>
      <c r="K129" s="9">
        <f>[1]!AG_SMLK("0,2,SS5,LA,F=LSC,K=DbC,F=A,K=/LA/Ldg,F={P}1,T={P}2,K=/LA/AccCde,F={P}3,T={P}4,K=/LA/Prd,F={P}5,T={P}6,K=/LA/TC2,E=1,O=/LA/BseAmt,",'TB CS'!#REF!,$C129,$C129,$A$1,$A$2,K$1,K$1)</f>
        <v>5997.14</v>
      </c>
      <c r="L129" s="9">
        <f>[1]!AG_SMLK("0,2,SS5,LA,F=LSC,K=DbC,F=A,K=/LA/Ldg,F={P}1,T={P}2,K=/LA/AccCde,F={P}3,T={P}4,K=/LA/Prd,F={P}5,T={P}6,K=/LA/TC2,E=1,O=/LA/BseAmt,",'TB CS'!#REF!,$C129,$C129,$A$1,$A$2,L$1,L$1)</f>
        <v>0</v>
      </c>
      <c r="M129" s="9">
        <f>[1]!AG_SMLK("0,2,SS5,LA,F=LSC,K=DbC,F=A,K=/LA/Ldg,F={P}1,T={P}2,K=/LA/AccCde,F={P}3,T={P}4,K=/LA/Prd,F={P}5,T={P}6,K=/LA/TC2,E=1,O=/LA/BseAmt,",'TB CS'!#REF!,$C129,$C129,$A$1,$A$2,M$1,M$1)</f>
        <v>0</v>
      </c>
      <c r="N129" s="9">
        <f>[1]!AG_SMLK("0,2,SS5,LA,F=LSC,K=DbC,F=A,K=/LA/Ldg,F={P}1,T={P}2,K=/LA/AccCde,F={P}3,T={P}4,K=/LA/Prd,F={P}5,T={P}6,K=/LA/TC2,E=1,O=/LA/BseAmt,",'TB CS'!#REF!,$C129,$C129,$A$1,$A$2,N$1,N$1)</f>
        <v>0</v>
      </c>
      <c r="O129" s="9">
        <f>[1]!AG_SMLK("0,2,SS5,LA,F=LSC,K=DbC,F=A,K=/LA/Ldg,F={P}1,T={P}2,K=/LA/AccCde,F={P}3,T={P}4,K=/LA/Prd,F={P}5,T={P}6,K=/LA/TC2,E=1,O=/LA/BseAmt,",'TB CS'!#REF!,$C129,$C129,$A$1,$A$2,O$1,O$1)</f>
        <v>0</v>
      </c>
      <c r="P129" s="9">
        <f>[1]!AG_SMLK("0,2,SS5,LA,F=LSC,K=DbC,F=A,K=/LA/Ldg,F={P}1,T={P}2,K=/LA/AccCde,F={P}3,T={P}4,K=/LA/Prd,F={P}5,T={P}6,K=/LA/TC2,E=1,O=/LA/BseAmt,",'TB CS'!#REF!,$C129,$C129,$A$1,$A$2,P$1,P$1)</f>
        <v>0</v>
      </c>
      <c r="Q129" s="9">
        <f>[1]!AG_SMLK("0,2,SS5,LA,F=LSC,K=DbC,F=A,K=/LA/Ldg,F={P}1,T={P}2,K=/LA/AccCde,F={P}3,T={P}4,K=/LA/Prd,F={P}5,T={P}6,K=/LA/TC2,E=1,O=/LA/BseAmt,",'TB CS'!#REF!,$C129,$C129,$A$1,$A$2,Q$1,Q$1)</f>
        <v>0</v>
      </c>
      <c r="R129" s="9">
        <f>[1]!AG_SMLK("0,2,SS5,LA,F=LSC,K=DbC,F=A,K=/LA/Ldg,F={P}1,T={P}2,K=/LA/AccCde,F={P}3,T={P}4,K=/LA/Prd,F={P}5,T={P}6,K=/LA/TC2,E=1,O=/LA/BseAmt,",'TB CS'!#REF!,$C129,$C129,$A$1,$A$2,R$1,R$1)</f>
        <v>0</v>
      </c>
      <c r="S129" s="2"/>
      <c r="T129" s="2">
        <f t="shared" si="6"/>
        <v>5997.14</v>
      </c>
      <c r="V129" s="2"/>
      <c r="W129" s="9">
        <f>[1]!AG_SMLK("0,2,SS5,LA,F=LSC,K=DbC,F=A,K=/LA/Ldg,F={P}1,T={P}2,K=/LA/AccCde,F={P}3,T={P}4,K=/LA/Prd,F={P}5,T={P}6,K=/LA/TC2,E=1,O=/LA/BseAmt,",'TB CS'!#REF!,$C129,$C129,$A$1,$A$2,W$1,W$1)</f>
        <v>3975.56</v>
      </c>
      <c r="Y129" s="2">
        <f t="shared" si="7"/>
        <v>9972.7</v>
      </c>
    </row>
    <row r="130" spans="3:25" ht="12.75">
      <c r="C130" s="6">
        <v>5530</v>
      </c>
      <c r="D130" s="1" t="s">
        <v>43</v>
      </c>
      <c r="F130" s="9">
        <f>[1]!AG_SMLK("0,2,SS5,LA,F=LSC,K=DbC,F=A,K=/LA/Ldg,F={P}1,T={P}2,K=/LA/AccCde,F={P}3,T={P}4,K=/LA/Prd,F={P}5,T={P}6,K=/LA/TC2,E=1,O=/LA/BseAmt,",'TB CS'!#REF!,$C130,$C130,$A$1,$A$2,F$1,F$1)</f>
        <v>0</v>
      </c>
      <c r="G130" s="9">
        <f>[1]!AG_SMLK("0,2,SS5,LA,F=LSC,K=DbC,F=A,K=/LA/Ldg,F={P}1,T={P}2,K=/LA/AccCde,F={P}3,T={P}4,K=/LA/Prd,F={P}5,T={P}6,K=/LA/TC2,E=1,O=/LA/BseAmt,",'TB CS'!#REF!,$C130,$C130,$A$1,$A$2,G$1,G$1)</f>
        <v>0</v>
      </c>
      <c r="H130" s="9">
        <f>[1]!AG_SMLK("0,2,SS5,LA,F=LSC,K=DbC,F=A,K=/LA/Ldg,F={P}1,T={P}2,K=/LA/AccCde,F={P}3,T={P}4,K=/LA/Prd,F={P}5,T={P}6,K=/LA/TC2,E=1,O=/LA/BseAmt,",'TB CS'!#REF!,$C130,$C130,$A$1,$A$2,H$1,H$1)</f>
        <v>0</v>
      </c>
      <c r="I130" s="9">
        <f>[1]!AG_SMLK("0,2,SS5,LA,F=LSC,K=DbC,F=A,K=/LA/Ldg,F={P}1,T={P}2,K=/LA/AccCde,F={P}3,T={P}4,K=/LA/Prd,F={P}5,T={P}6,K=/LA/TC2,E=1,O=/LA/BseAmt,",'TB CS'!#REF!,$C130,$C130,$A$1,$A$2,I$1,I$1)</f>
        <v>0</v>
      </c>
      <c r="J130" s="9">
        <f>[1]!AG_SMLK("0,2,SS5,LA,F=LSC,K=DbC,F=A,K=/LA/Ldg,F={P}1,T={P}2,K=/LA/AccCde,F={P}3,T={P}4,K=/LA/Prd,F={P}5,T={P}6,K=/LA/TC2,E=1,O=/LA/BseAmt,",'TB CS'!#REF!,$C130,$C130,$A$1,$A$2,J$1,J$1)</f>
        <v>0</v>
      </c>
      <c r="K130" s="9">
        <f>[1]!AG_SMLK("0,2,SS5,LA,F=LSC,K=DbC,F=A,K=/LA/Ldg,F={P}1,T={P}2,K=/LA/AccCde,F={P}3,T={P}4,K=/LA/Prd,F={P}5,T={P}6,K=/LA/TC2,E=1,O=/LA/BseAmt,",'TB CS'!#REF!,$C130,$C130,$A$1,$A$2,K$1,K$1)</f>
        <v>0</v>
      </c>
      <c r="L130" s="9">
        <f>[1]!AG_SMLK("0,2,SS5,LA,F=LSC,K=DbC,F=A,K=/LA/Ldg,F={P}1,T={P}2,K=/LA/AccCde,F={P}3,T={P}4,K=/LA/Prd,F={P}5,T={P}6,K=/LA/TC2,E=1,O=/LA/BseAmt,",'TB CS'!#REF!,$C130,$C130,$A$1,$A$2,L$1,L$1)</f>
        <v>0</v>
      </c>
      <c r="M130" s="9">
        <f>[1]!AG_SMLK("0,2,SS5,LA,F=LSC,K=DbC,F=A,K=/LA/Ldg,F={P}1,T={P}2,K=/LA/AccCde,F={P}3,T={P}4,K=/LA/Prd,F={P}5,T={P}6,K=/LA/TC2,E=1,O=/LA/BseAmt,",'TB CS'!#REF!,$C130,$C130,$A$1,$A$2,M$1,M$1)</f>
        <v>0</v>
      </c>
      <c r="N130" s="9">
        <f>[1]!AG_SMLK("0,2,SS5,LA,F=LSC,K=DbC,F=A,K=/LA/Ldg,F={P}1,T={P}2,K=/LA/AccCde,F={P}3,T={P}4,K=/LA/Prd,F={P}5,T={P}6,K=/LA/TC2,E=1,O=/LA/BseAmt,",'TB CS'!#REF!,$C130,$C130,$A$1,$A$2,N$1,N$1)</f>
        <v>0</v>
      </c>
      <c r="O130" s="9">
        <f>[1]!AG_SMLK("0,2,SS5,LA,F=LSC,K=DbC,F=A,K=/LA/Ldg,F={P}1,T={P}2,K=/LA/AccCde,F={P}3,T={P}4,K=/LA/Prd,F={P}5,T={P}6,K=/LA/TC2,E=1,O=/LA/BseAmt,",'TB CS'!#REF!,$C130,$C130,$A$1,$A$2,O$1,O$1)</f>
        <v>0</v>
      </c>
      <c r="P130" s="9">
        <f>[1]!AG_SMLK("0,2,SS5,LA,F=LSC,K=DbC,F=A,K=/LA/Ldg,F={P}1,T={P}2,K=/LA/AccCde,F={P}3,T={P}4,K=/LA/Prd,F={P}5,T={P}6,K=/LA/TC2,E=1,O=/LA/BseAmt,",'TB CS'!#REF!,$C130,$C130,$A$1,$A$2,P$1,P$1)</f>
        <v>0</v>
      </c>
      <c r="Q130" s="9">
        <f>[1]!AG_SMLK("0,2,SS5,LA,F=LSC,K=DbC,F=A,K=/LA/Ldg,F={P}1,T={P}2,K=/LA/AccCde,F={P}3,T={P}4,K=/LA/Prd,F={P}5,T={P}6,K=/LA/TC2,E=1,O=/LA/BseAmt,",'TB CS'!#REF!,$C130,$C130,$A$1,$A$2,Q$1,Q$1)</f>
        <v>0</v>
      </c>
      <c r="R130" s="9">
        <f>[1]!AG_SMLK("0,2,SS5,LA,F=LSC,K=DbC,F=A,K=/LA/Ldg,F={P}1,T={P}2,K=/LA/AccCde,F={P}3,T={P}4,K=/LA/Prd,F={P}5,T={P}6,K=/LA/TC2,E=1,O=/LA/BseAmt,",'TB CS'!#REF!,$C130,$C130,$A$1,$A$2,R$1,R$1)</f>
        <v>0</v>
      </c>
      <c r="S130" s="2"/>
      <c r="T130" s="2">
        <f t="shared" si="6"/>
        <v>0</v>
      </c>
      <c r="V130" s="2"/>
      <c r="W130" s="9">
        <f>[1]!AG_SMLK("0,2,SS5,LA,F=LSC,K=DbC,F=A,K=/LA/Ldg,F={P}1,T={P}2,K=/LA/AccCde,F={P}3,T={P}4,K=/LA/Prd,F={P}5,T={P}6,K=/LA/TC2,E=1,O=/LA/BseAmt,",'TB CS'!#REF!,$C130,$C130,$A$1,$A$2,W$1,W$1)</f>
        <v>0</v>
      </c>
      <c r="Y130" s="2">
        <f t="shared" si="7"/>
        <v>0</v>
      </c>
    </row>
    <row r="131" spans="3:25" ht="12.75">
      <c r="C131" s="6">
        <v>5590</v>
      </c>
      <c r="D131" s="1" t="s">
        <v>44</v>
      </c>
      <c r="F131" s="9">
        <f>[1]!AG_SMLK("0,2,SS5,LA,F=LSC,K=DbC,F=A,K=/LA/Ldg,F={P}1,T={P}2,K=/LA/AccCde,F={P}3,T={P}4,K=/LA/Prd,F={P}5,T={P}6,K=/LA/TC2,E=1,O=/LA/BseAmt,",'TB CS'!#REF!,$C131,$C131,$A$1,$A$2,F$1,F$1)</f>
        <v>0</v>
      </c>
      <c r="G131" s="9">
        <f>[1]!AG_SMLK("0,2,SS5,LA,F=LSC,K=DbC,F=A,K=/LA/Ldg,F={P}1,T={P}2,K=/LA/AccCde,F={P}3,T={P}4,K=/LA/Prd,F={P}5,T={P}6,K=/LA/TC2,E=1,O=/LA/BseAmt,",'TB CS'!#REF!,$C131,$C131,$A$1,$A$2,G$1,G$1)</f>
        <v>0</v>
      </c>
      <c r="H131" s="9">
        <f>[1]!AG_SMLK("0,2,SS5,LA,F=LSC,K=DbC,F=A,K=/LA/Ldg,F={P}1,T={P}2,K=/LA/AccCde,F={P}3,T={P}4,K=/LA/Prd,F={P}5,T={P}6,K=/LA/TC2,E=1,O=/LA/BseAmt,",'TB CS'!#REF!,$C131,$C131,$A$1,$A$2,H$1,H$1)</f>
        <v>0</v>
      </c>
      <c r="I131" s="9">
        <f>[1]!AG_SMLK("0,2,SS5,LA,F=LSC,K=DbC,F=A,K=/LA/Ldg,F={P}1,T={P}2,K=/LA/AccCde,F={P}3,T={P}4,K=/LA/Prd,F={P}5,T={P}6,K=/LA/TC2,E=1,O=/LA/BseAmt,",'TB CS'!#REF!,$C131,$C131,$A$1,$A$2,I$1,I$1)</f>
        <v>0</v>
      </c>
      <c r="J131" s="9">
        <f>[1]!AG_SMLK("0,2,SS5,LA,F=LSC,K=DbC,F=A,K=/LA/Ldg,F={P}1,T={P}2,K=/LA/AccCde,F={P}3,T={P}4,K=/LA/Prd,F={P}5,T={P}6,K=/LA/TC2,E=1,O=/LA/BseAmt,",'TB CS'!#REF!,$C131,$C131,$A$1,$A$2,J$1,J$1)</f>
        <v>0</v>
      </c>
      <c r="K131" s="9">
        <f>[1]!AG_SMLK("0,2,SS5,LA,F=LSC,K=DbC,F=A,K=/LA/Ldg,F={P}1,T={P}2,K=/LA/AccCde,F={P}3,T={P}4,K=/LA/Prd,F={P}5,T={P}6,K=/LA/TC2,E=1,O=/LA/BseAmt,",'TB CS'!#REF!,$C131,$C131,$A$1,$A$2,K$1,K$1)</f>
        <v>0</v>
      </c>
      <c r="L131" s="9">
        <f>[1]!AG_SMLK("0,2,SS5,LA,F=LSC,K=DbC,F=A,K=/LA/Ldg,F={P}1,T={P}2,K=/LA/AccCde,F={P}3,T={P}4,K=/LA/Prd,F={P}5,T={P}6,K=/LA/TC2,E=1,O=/LA/BseAmt,",'TB CS'!#REF!,$C131,$C131,$A$1,$A$2,L$1,L$1)</f>
        <v>0</v>
      </c>
      <c r="M131" s="9">
        <f>[1]!AG_SMLK("0,2,SS5,LA,F=LSC,K=DbC,F=A,K=/LA/Ldg,F={P}1,T={P}2,K=/LA/AccCde,F={P}3,T={P}4,K=/LA/Prd,F={P}5,T={P}6,K=/LA/TC2,E=1,O=/LA/BseAmt,",'TB CS'!#REF!,$C131,$C131,$A$1,$A$2,M$1,M$1)</f>
        <v>0</v>
      </c>
      <c r="N131" s="9">
        <f>[1]!AG_SMLK("0,2,SS5,LA,F=LSC,K=DbC,F=A,K=/LA/Ldg,F={P}1,T={P}2,K=/LA/AccCde,F={P}3,T={P}4,K=/LA/Prd,F={P}5,T={P}6,K=/LA/TC2,E=1,O=/LA/BseAmt,",'TB CS'!#REF!,$C131,$C131,$A$1,$A$2,N$1,N$1)</f>
        <v>0</v>
      </c>
      <c r="O131" s="9">
        <f>[1]!AG_SMLK("0,2,SS5,LA,F=LSC,K=DbC,F=A,K=/LA/Ldg,F={P}1,T={P}2,K=/LA/AccCde,F={P}3,T={P}4,K=/LA/Prd,F={P}5,T={P}6,K=/LA/TC2,E=1,O=/LA/BseAmt,",'TB CS'!#REF!,$C131,$C131,$A$1,$A$2,O$1,O$1)</f>
        <v>0</v>
      </c>
      <c r="P131" s="9">
        <f>[1]!AG_SMLK("0,2,SS5,LA,F=LSC,K=DbC,F=A,K=/LA/Ldg,F={P}1,T={P}2,K=/LA/AccCde,F={P}3,T={P}4,K=/LA/Prd,F={P}5,T={P}6,K=/LA/TC2,E=1,O=/LA/BseAmt,",'TB CS'!#REF!,$C131,$C131,$A$1,$A$2,P$1,P$1)</f>
        <v>0</v>
      </c>
      <c r="Q131" s="9">
        <f>[1]!AG_SMLK("0,2,SS5,LA,F=LSC,K=DbC,F=A,K=/LA/Ldg,F={P}1,T={P}2,K=/LA/AccCde,F={P}3,T={P}4,K=/LA/Prd,F={P}5,T={P}6,K=/LA/TC2,E=1,O=/LA/BseAmt,",'TB CS'!#REF!,$C131,$C131,$A$1,$A$2,Q$1,Q$1)</f>
        <v>0</v>
      </c>
      <c r="R131" s="9">
        <f>[1]!AG_SMLK("0,2,SS5,LA,F=LSC,K=DbC,F=A,K=/LA/Ldg,F={P}1,T={P}2,K=/LA/AccCde,F={P}3,T={P}4,K=/LA/Prd,F={P}5,T={P}6,K=/LA/TC2,E=1,O=/LA/BseAmt,",'TB CS'!#REF!,$C131,$C131,$A$1,$A$2,R$1,R$1)</f>
        <v>0</v>
      </c>
      <c r="S131" s="2"/>
      <c r="T131" s="2">
        <f t="shared" si="6"/>
        <v>0</v>
      </c>
      <c r="V131" s="2"/>
      <c r="W131" s="9">
        <f>[1]!AG_SMLK("0,2,SS5,LA,F=LSC,K=DbC,F=A,K=/LA/Ldg,F={P}1,T={P}2,K=/LA/AccCde,F={P}3,T={P}4,K=/LA/Prd,F={P}5,T={P}6,K=/LA/TC2,E=1,O=/LA/BseAmt,",'TB CS'!#REF!,$C131,$C131,$A$1,$A$2,W$1,W$1)</f>
        <v>2306.61</v>
      </c>
      <c r="Y131" s="2">
        <f t="shared" si="7"/>
        <v>2306.61</v>
      </c>
    </row>
    <row r="132" spans="3:25" ht="12.75">
      <c r="C132" s="6">
        <v>5610</v>
      </c>
      <c r="D132" s="1" t="s">
        <v>46</v>
      </c>
      <c r="F132" s="9">
        <f>[1]!AG_SMLK("0,2,SS5,LA,F=LSC,K=DbC,F=A,K=/LA/Ldg,F={P}1,T={P}2,K=/LA/AccCde,F={P}3,T={P}4,K=/LA/Prd,F={P}5,T={P}6,K=/LA/TC2,E=1,O=/LA/BseAmt,",'TB CS'!F137,$C132,$C132,$A$1,$A$2,F$1,F$1)</f>
        <v>0</v>
      </c>
      <c r="G132" s="9">
        <f>[1]!AG_SMLK("0,2,SS5,LA,F=LSC,K=DbC,F=A,K=/LA/Ldg,F={P}1,T={P}2,K=/LA/AccCde,F={P}3,T={P}4,K=/LA/Prd,F={P}5,T={P}6,K=/LA/TC2,E=1,O=/LA/BseAmt,",'TB CS'!G137,$C132,$C132,$A$1,$A$2,G$1,G$1)</f>
        <v>0</v>
      </c>
      <c r="H132" s="9">
        <f>[1]!AG_SMLK("0,2,SS5,LA,F=LSC,K=DbC,F=A,K=/LA/Ldg,F={P}1,T={P}2,K=/LA/AccCde,F={P}3,T={P}4,K=/LA/Prd,F={P}5,T={P}6,K=/LA/TC2,E=1,O=/LA/BseAmt,",'TB CS'!H137,$C132,$C132,$A$1,$A$2,H$1,H$1)</f>
        <v>0</v>
      </c>
      <c r="I132" s="9">
        <f>[1]!AG_SMLK("0,2,SS5,LA,F=LSC,K=DbC,F=A,K=/LA/Ldg,F={P}1,T={P}2,K=/LA/AccCde,F={P}3,T={P}4,K=/LA/Prd,F={P}5,T={P}6,K=/LA/TC2,E=1,O=/LA/BseAmt,",'TB CS'!I137,$C132,$C132,$A$1,$A$2,I$1,I$1)</f>
        <v>440</v>
      </c>
      <c r="J132" s="9">
        <f>[1]!AG_SMLK("0,2,SS5,LA,F=LSC,K=DbC,F=A,K=/LA/Ldg,F={P}1,T={P}2,K=/LA/AccCde,F={P}3,T={P}4,K=/LA/Prd,F={P}5,T={P}6,K=/LA/TC2,E=1,O=/LA/BseAmt,",'TB CS'!J137,$C132,$C132,$A$1,$A$2,J$1,J$1)</f>
        <v>820.46</v>
      </c>
      <c r="K132" s="9">
        <f>[1]!AG_SMLK("0,2,SS5,LA,F=LSC,K=DbC,F=A,K=/LA/Ldg,F={P}1,T={P}2,K=/LA/AccCde,F={P}3,T={P}4,K=/LA/Prd,F={P}5,T={P}6,K=/LA/TC2,E=1,O=/LA/BseAmt,",'TB CS'!K137,$C132,$C132,$A$1,$A$2,K$1,K$1)</f>
        <v>51773.87</v>
      </c>
      <c r="L132" s="9">
        <f>[1]!AG_SMLK("0,2,SS5,LA,F=LSC,K=DbC,F=A,K=/LA/Ldg,F={P}1,T={P}2,K=/LA/AccCde,F={P}3,T={P}4,K=/LA/Prd,F={P}5,T={P}6,K=/LA/TC2,E=1,O=/LA/BseAmt,",'TB CS'!L137,$C132,$C132,$A$1,$A$2,L$1,L$1)</f>
        <v>319.14</v>
      </c>
      <c r="M132" s="9">
        <f>[1]!AG_SMLK("0,2,SS5,LA,F=LSC,K=DbC,F=A,K=/LA/Ldg,F={P}1,T={P}2,K=/LA/AccCde,F={P}3,T={P}4,K=/LA/Prd,F={P}5,T={P}6,K=/LA/TC2,E=1,O=/LA/BseAmt,",'TB CS'!M137,$C132,$C132,$A$1,$A$2,M$1,M$1)</f>
        <v>24364.23</v>
      </c>
      <c r="N132" s="9">
        <f>[1]!AG_SMLK("0,2,SS5,LA,F=LSC,K=DbC,F=A,K=/LA/Ldg,F={P}1,T={P}2,K=/LA/AccCde,F={P}3,T={P}4,K=/LA/Prd,F={P}5,T={P}6,K=/LA/TC2,E=1,O=/LA/BseAmt,",'TB CS'!N137,$C132,$C132,$A$1,$A$2,N$1,N$1)</f>
        <v>0</v>
      </c>
      <c r="O132" s="9">
        <f>[1]!AG_SMLK("0,2,SS5,LA,F=LSC,K=DbC,F=A,K=/LA/Ldg,F={P}1,T={P}2,K=/LA/AccCde,F={P}3,T={P}4,K=/LA/Prd,F={P}5,T={P}6,K=/LA/TC2,E=1,O=/LA/BseAmt,",'TB CS'!O137,$C132,$C132,$A$1,$A$2,O$1,O$1)</f>
        <v>0</v>
      </c>
      <c r="P132" s="9">
        <f>[1]!AG_SMLK("0,2,SS5,LA,F=LSC,K=DbC,F=A,K=/LA/Ldg,F={P}1,T={P}2,K=/LA/AccCde,F={P}3,T={P}4,K=/LA/Prd,F={P}5,T={P}6,K=/LA/TC2,E=1,O=/LA/BseAmt,",'TB CS'!P137,$C132,$C132,$A$1,$A$2,P$1,P$1)</f>
        <v>24.99</v>
      </c>
      <c r="Q132" s="9">
        <f>[1]!AG_SMLK("0,2,SS5,LA,F=LSC,K=DbC,F=A,K=/LA/Ldg,F={P}1,T={P}2,K=/LA/AccCde,F={P}3,T={P}4,K=/LA/Prd,F={P}5,T={P}6,K=/LA/TC2,E=1,O=/LA/BseAmt,",'TB CS'!Q137,$C132,$C132,$A$1,$A$2,Q$1,Q$1)</f>
        <v>0</v>
      </c>
      <c r="R132" s="9">
        <f>[1]!AG_SMLK("0,2,SS5,LA,F=LSC,K=DbC,F=A,K=/LA/Ldg,F={P}1,T={P}2,K=/LA/AccCde,F={P}3,T={P}4,K=/LA/Prd,F={P}5,T={P}6,K=/LA/TC2,E=1,O=/LA/BseAmt,",'TB CS'!R137,$C132,$C132,$A$1,$A$2,R$1,R$1)</f>
        <v>0</v>
      </c>
      <c r="S132" s="2"/>
      <c r="T132" s="2">
        <f t="shared" si="6"/>
        <v>77742.69</v>
      </c>
      <c r="V132" s="2"/>
      <c r="W132" s="9">
        <f>[1]!AG_SMLK("0,2,SS5,LA,F=LSC,K=DbC,F=A,K=/LA/Ldg,F={P}1,T={P}2,K=/LA/AccCde,F={P}3,T={P}4,K=/LA/Prd,F={P}5,T={P}6,K=/LA/TC2,E=1,O=/LA/BseAmt,",'TB CS'!W137,$C132,$C132,$A$1,$A$2,W$1,W$1)</f>
        <v>2605.92</v>
      </c>
      <c r="Y132" s="2">
        <f t="shared" si="7"/>
        <v>80348.61</v>
      </c>
    </row>
    <row r="133" spans="3:26" ht="12.75">
      <c r="C133" s="6">
        <v>5690</v>
      </c>
      <c r="D133" s="1" t="s">
        <v>53</v>
      </c>
      <c r="F133" s="9">
        <f>[1]!AG_SMLK("0,2,SS5,LA,F=LSC,K=DbC,F=A,K=/LA/Ldg,F={P}1,T={P}2,K=/LA/AccCde,F={P}3,T={P}4,K=/LA/Prd,F={P}5,T={P}6,K=/LA/TC2,E=1,O=/LA/BseAmt,",'TB CS'!F124,$C133,$C133,$A$1,$A$2,F$1,F$1)</f>
        <v>1102.19</v>
      </c>
      <c r="G133" s="9">
        <f>[1]!AG_SMLK("0,2,SS5,LA,F=LSC,K=DbC,F=A,K=/LA/Ldg,F={P}1,T={P}2,K=/LA/AccCde,F={P}3,T={P}4,K=/LA/Prd,F={P}5,T={P}6,K=/LA/TC2,E=1,O=/LA/BseAmt,",'TB CS'!G124,$C133,$C133,$A$1,$A$2,G$1,G$1)</f>
        <v>375.61</v>
      </c>
      <c r="H133" s="9">
        <f>[1]!AG_SMLK("0,2,SS5,LA,F=LSC,K=DbC,F=A,K=/LA/Ldg,F={P}1,T={P}2,K=/LA/AccCde,F={P}3,T={P}4,K=/LA/Prd,F={P}5,T={P}6,K=/LA/TC2,E=1,O=/LA/BseAmt,",'TB CS'!H124,$C133,$C133,$A$1,$A$2,H$1,H$1)</f>
        <v>25</v>
      </c>
      <c r="I133" s="9">
        <f>[1]!AG_SMLK("0,2,SS5,LA,F=LSC,K=DbC,F=A,K=/LA/Ldg,F={P}1,T={P}2,K=/LA/AccCde,F={P}3,T={P}4,K=/LA/Prd,F={P}5,T={P}6,K=/LA/TC2,E=1,O=/LA/BseAmt,",'TB CS'!I124,$C133,$C133,$A$1,$A$2,I$1,I$1)</f>
        <v>1055.05</v>
      </c>
      <c r="J133" s="9">
        <f>[1]!AG_SMLK("0,2,SS5,LA,F=LSC,K=DbC,F=A,K=/LA/Ldg,F={P}1,T={P}2,K=/LA/AccCde,F={P}3,T={P}4,K=/LA/Prd,F={P}5,T={P}6,K=/LA/TC2,E=1,O=/LA/BseAmt,",'TB CS'!J124,$C133,$C133,$A$1,$A$2,J$1,J$1)</f>
        <v>2157.06</v>
      </c>
      <c r="K133" s="9">
        <f>[1]!AG_SMLK("0,2,SS5,LA,F=LSC,K=DbC,F=A,K=/LA/Ldg,F={P}1,T={P}2,K=/LA/AccCde,F={P}3,T={P}4,K=/LA/Prd,F={P}5,T={P}6,K=/LA/TC2,E=1,O=/LA/BseAmt,",'TB CS'!K124,$C133,$C133,$A$1,$A$2,K$1,K$1)</f>
        <v>21276.1</v>
      </c>
      <c r="L133" s="9">
        <f>[1]!AG_SMLK("0,2,SS5,LA,F=LSC,K=DbC,F=A,K=/LA/Ldg,F={P}1,T={P}2,K=/LA/AccCde,F={P}3,T={P}4,K=/LA/Prd,F={P}5,T={P}6,K=/LA/TC2,E=1,O=/LA/BseAmt,",'TB CS'!L124,$C133,$C133,$A$1,$A$2,L$1,L$1)</f>
        <v>13936.68</v>
      </c>
      <c r="M133" s="9">
        <f>[1]!AG_SMLK("0,2,SS5,LA,F=LSC,K=DbC,F=A,K=/LA/Ldg,F={P}1,T={P}2,K=/LA/AccCde,F={P}3,T={P}4,K=/LA/Prd,F={P}5,T={P}6,K=/LA/TC2,E=1,O=/LA/BseAmt,",'TB CS'!M124,$C133,$C133,$A$1,$A$2,M$1,M$1)</f>
        <v>0</v>
      </c>
      <c r="N133" s="9">
        <f>[1]!AG_SMLK("0,2,SS5,LA,F=LSC,K=DbC,F=A,K=/LA/Ldg,F={P}1,T={P}2,K=/LA/AccCde,F={P}3,T={P}4,K=/LA/Prd,F={P}5,T={P}6,K=/LA/TC2,E=1,O=/LA/BseAmt,",'TB CS'!N124,$C133,$C133,$A$1,$A$2,N$1,N$1)</f>
        <v>0</v>
      </c>
      <c r="O133" s="9">
        <f>[1]!AG_SMLK("0,2,SS5,LA,F=LSC,K=DbC,F=A,K=/LA/Ldg,F={P}1,T={P}2,K=/LA/AccCde,F={P}3,T={P}4,K=/LA/Prd,F={P}5,T={P}6,K=/LA/TC2,E=1,O=/LA/BseAmt,",'TB CS'!O124,$C133,$C133,$A$1,$A$2,O$1,O$1)</f>
        <v>522.96</v>
      </c>
      <c r="P133" s="9">
        <f>[1]!AG_SMLK("0,2,SS5,LA,F=LSC,K=DbC,F=A,K=/LA/Ldg,F={P}1,T={P}2,K=/LA/AccCde,F={P}3,T={P}4,K=/LA/Prd,F={P}5,T={P}6,K=/LA/TC2,E=1,O=/LA/BseAmt,",'TB CS'!P124,$C133,$C133,$A$1,$A$2,P$1,P$1)</f>
        <v>0</v>
      </c>
      <c r="Q133" s="9">
        <f>[1]!AG_SMLK("0,2,SS5,LA,F=LSC,K=DbC,F=A,K=/LA/Ldg,F={P}1,T={P}2,K=/LA/AccCde,F={P}3,T={P}4,K=/LA/Prd,F={P}5,T={P}6,K=/LA/TC2,E=1,O=/LA/BseAmt,",'TB CS'!Q124,$C133,$C133,$A$1,$A$2,Q$1,Q$1)</f>
        <v>0</v>
      </c>
      <c r="R133" s="9">
        <f>[1]!AG_SMLK("0,2,SS5,LA,F=LSC,K=DbC,F=A,K=/LA/Ldg,F={P}1,T={P}2,K=/LA/AccCde,F={P}3,T={P}4,K=/LA/Prd,F={P}5,T={P}6,K=/LA/TC2,E=1,O=/LA/BseAmt,",'TB CS'!R124,$C133,$C133,$A$1,$A$2,R$1,R$1)</f>
        <v>0</v>
      </c>
      <c r="S133" s="2"/>
      <c r="T133" s="2">
        <f t="shared" si="6"/>
        <v>40450.65</v>
      </c>
      <c r="V133" s="2"/>
      <c r="W133" s="9">
        <f>[1]!AG_SMLK("0,2,SS5,LA,F=LSC,K=DbC,F=A,K=/LA/Ldg,F={P}1,T={P}2,K=/LA/AccCde,F={P}3,T={P}4,K=/LA/Prd,F={P}5,T={P}6,K=/LA/TC2,E=1,O=/LA/BseAmt,",'TB CS'!W124,$C133,$C133,$A$1,$A$2,W$1,W$1)</f>
        <v>1030.71</v>
      </c>
      <c r="Y133" s="2">
        <f t="shared" si="7"/>
        <v>41481.36</v>
      </c>
      <c r="Z133" s="11">
        <f>SUM(Y123:Y133)</f>
        <v>213604.72999999998</v>
      </c>
    </row>
    <row r="134" spans="3:27" ht="12.75">
      <c r="C134" s="6"/>
      <c r="D134" s="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2"/>
      <c r="T134" s="2"/>
      <c r="V134" s="2"/>
      <c r="W134" s="9"/>
      <c r="Y134" s="2"/>
      <c r="Z134" s="11">
        <v>213605</v>
      </c>
      <c r="AA134" s="13" t="s">
        <v>135</v>
      </c>
    </row>
    <row r="135" spans="3:27" ht="12.75">
      <c r="C135" s="6"/>
      <c r="D135" s="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2"/>
      <c r="T135" s="2"/>
      <c r="V135" s="2"/>
      <c r="W135" s="9"/>
      <c r="Y135" s="2"/>
      <c r="Z135" s="11">
        <f>+Z133-Z134</f>
        <v>-0.27000000001862645</v>
      </c>
      <c r="AA135" s="13" t="s">
        <v>81</v>
      </c>
    </row>
    <row r="136" spans="3:25" ht="12.75">
      <c r="C136" s="6"/>
      <c r="D136" s="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2"/>
      <c r="T136" s="2"/>
      <c r="V136" s="2"/>
      <c r="W136" s="9"/>
      <c r="Y136" s="2"/>
    </row>
    <row r="137" spans="3:25" ht="12.75">
      <c r="C137" s="6">
        <v>5380</v>
      </c>
      <c r="D137" s="1" t="s">
        <v>30</v>
      </c>
      <c r="F137" s="9">
        <f>[1]!AG_SMLK("0,2,SS5,LA,F=LSC,K=DbC,F=A,K=/LA/Ldg,F={P}1,T={P}2,K=/LA/AccCde,F={P}3,T={P}4,K=/LA/Prd,F={P}5,T={P}6,K=/LA/TC2,E=1,O=/LA/BseAmt,",'TB CS'!#REF!,$C137,$C137,$A$1,$A$2,F$1,F$1)</f>
        <v>0</v>
      </c>
      <c r="G137" s="9">
        <f>[1]!AG_SMLK("0,2,SS5,LA,F=LSC,K=DbC,F=A,K=/LA/Ldg,F={P}1,T={P}2,K=/LA/AccCde,F={P}3,T={P}4,K=/LA/Prd,F={P}5,T={P}6,K=/LA/TC2,E=1,O=/LA/BseAmt,",'TB CS'!#REF!,$C137,$C137,$A$1,$A$2,G$1,G$1)</f>
        <v>48.93</v>
      </c>
      <c r="H137" s="9">
        <f>[1]!AG_SMLK("0,2,SS5,LA,F=LSC,K=DbC,F=A,K=/LA/Ldg,F={P}1,T={P}2,K=/LA/AccCde,F={P}3,T={P}4,K=/LA/Prd,F={P}5,T={P}6,K=/LA/TC2,E=1,O=/LA/BseAmt,",'TB CS'!#REF!,$C137,$C137,$A$1,$A$2,H$1,H$1)</f>
        <v>0</v>
      </c>
      <c r="I137" s="9">
        <f>[1]!AG_SMLK("0,2,SS5,LA,F=LSC,K=DbC,F=A,K=/LA/Ldg,F={P}1,T={P}2,K=/LA/AccCde,F={P}3,T={P}4,K=/LA/Prd,F={P}5,T={P}6,K=/LA/TC2,E=1,O=/LA/BseAmt,",'TB CS'!#REF!,$C137,$C137,$A$1,$A$2,I$1,I$1)</f>
        <v>0</v>
      </c>
      <c r="J137" s="9">
        <f>[1]!AG_SMLK("0,2,SS5,LA,F=LSC,K=DbC,F=A,K=/LA/Ldg,F={P}1,T={P}2,K=/LA/AccCde,F={P}3,T={P}4,K=/LA/Prd,F={P}5,T={P}6,K=/LA/TC2,E=1,O=/LA/BseAmt,",'TB CS'!#REF!,$C137,$C137,$A$1,$A$2,J$1,J$1)</f>
        <v>0</v>
      </c>
      <c r="K137" s="9">
        <f>[1]!AG_SMLK("0,2,SS5,LA,F=LSC,K=DbC,F=A,K=/LA/Ldg,F={P}1,T={P}2,K=/LA/AccCde,F={P}3,T={P}4,K=/LA/Prd,F={P}5,T={P}6,K=/LA/TC2,E=1,O=/LA/BseAmt,",'TB CS'!#REF!,$C137,$C137,$A$1,$A$2,K$1,K$1)</f>
        <v>0</v>
      </c>
      <c r="L137" s="9">
        <f>[1]!AG_SMLK("0,2,SS5,LA,F=LSC,K=DbC,F=A,K=/LA/Ldg,F={P}1,T={P}2,K=/LA/AccCde,F={P}3,T={P}4,K=/LA/Prd,F={P}5,T={P}6,K=/LA/TC2,E=1,O=/LA/BseAmt,",'TB CS'!#REF!,$C137,$C137,$A$1,$A$2,L$1,L$1)</f>
        <v>0</v>
      </c>
      <c r="M137" s="9">
        <f>[1]!AG_SMLK("0,2,SS5,LA,F=LSC,K=DbC,F=A,K=/LA/Ldg,F={P}1,T={P}2,K=/LA/AccCde,F={P}3,T={P}4,K=/LA/Prd,F={P}5,T={P}6,K=/LA/TC2,E=1,O=/LA/BseAmt,",'TB CS'!#REF!,$C137,$C137,$A$1,$A$2,M$1,M$1)</f>
        <v>0</v>
      </c>
      <c r="N137" s="9">
        <f>[1]!AG_SMLK("0,2,SS5,LA,F=LSC,K=DbC,F=A,K=/LA/Ldg,F={P}1,T={P}2,K=/LA/AccCde,F={P}3,T={P}4,K=/LA/Prd,F={P}5,T={P}6,K=/LA/TC2,E=1,O=/LA/BseAmt,",'TB CS'!#REF!,$C137,$C137,$A$1,$A$2,N$1,N$1)</f>
        <v>0</v>
      </c>
      <c r="O137" s="9">
        <f>[1]!AG_SMLK("0,2,SS5,LA,F=LSC,K=DbC,F=A,K=/LA/Ldg,F={P}1,T={P}2,K=/LA/AccCde,F={P}3,T={P}4,K=/LA/Prd,F={P}5,T={P}6,K=/LA/TC2,E=1,O=/LA/BseAmt,",'TB CS'!#REF!,$C137,$C137,$A$1,$A$2,O$1,O$1)</f>
        <v>0</v>
      </c>
      <c r="P137" s="9">
        <f>[1]!AG_SMLK("0,2,SS5,LA,F=LSC,K=DbC,F=A,K=/LA/Ldg,F={P}1,T={P}2,K=/LA/AccCde,F={P}3,T={P}4,K=/LA/Prd,F={P}5,T={P}6,K=/LA/TC2,E=1,O=/LA/BseAmt,",'TB CS'!#REF!,$C137,$C137,$A$1,$A$2,P$1,P$1)</f>
        <v>0</v>
      </c>
      <c r="Q137" s="9">
        <f>[1]!AG_SMLK("0,2,SS5,LA,F=LSC,K=DbC,F=A,K=/LA/Ldg,F={P}1,T={P}2,K=/LA/AccCde,F={P}3,T={P}4,K=/LA/Prd,F={P}5,T={P}6,K=/LA/TC2,E=1,O=/LA/BseAmt,",'TB CS'!#REF!,$C137,$C137,$A$1,$A$2,Q$1,Q$1)</f>
        <v>0</v>
      </c>
      <c r="R137" s="9">
        <f>[1]!AG_SMLK("0,2,SS5,LA,F=LSC,K=DbC,F=A,K=/LA/Ldg,F={P}1,T={P}2,K=/LA/AccCde,F={P}3,T={P}4,K=/LA/Prd,F={P}5,T={P}6,K=/LA/TC2,E=1,O=/LA/BseAmt,",'TB CS'!#REF!,$C137,$C137,$A$1,$A$2,R$1,R$1)</f>
        <v>0</v>
      </c>
      <c r="S137" s="2"/>
      <c r="T137" s="2">
        <f>SUM(F137:S137)</f>
        <v>48.93</v>
      </c>
      <c r="V137" s="2"/>
      <c r="W137" s="9">
        <f>[1]!AG_SMLK("0,2,SS5,LA,F=LSC,K=DbC,F=A,K=/LA/Ldg,F={P}1,T={P}2,K=/LA/AccCde,F={P}3,T={P}4,K=/LA/Prd,F={P}5,T={P}6,K=/LA/TC2,E=1,O=/LA/BseAmt,",'TB CS'!#REF!,$C137,$C137,$A$1,$A$2,W$1,W$1)</f>
        <v>0</v>
      </c>
      <c r="Y137" s="2">
        <f>SUM(T137:X137)</f>
        <v>48.93</v>
      </c>
    </row>
    <row r="138" spans="3:25" ht="12.75">
      <c r="C138" s="6">
        <v>5990</v>
      </c>
      <c r="D138" s="1" t="s">
        <v>62</v>
      </c>
      <c r="F138" s="9">
        <f>[1]!AG_SMLK("0,2,SS5,LA,F=LSC,K=DbC,F=A,K=/LA/Ldg,F={P}1,T={P}2,K=/LA/AccCde,F={P}3,T={P}4,K=/LA/Prd,F={P}5,T={P}6,K=/LA/TC2,E=1,O=/LA/BseAmt,",'TB CS'!F125,$C138,$C138,$A$1,$A$2,F$1,F$1)</f>
        <v>78.7</v>
      </c>
      <c r="G138" s="9">
        <f>[1]!AG_SMLK("0,2,SS5,LA,F=LSC,K=DbC,F=A,K=/LA/Ldg,F={P}1,T={P}2,K=/LA/AccCde,F={P}3,T={P}4,K=/LA/Prd,F={P}5,T={P}6,K=/LA/TC2,E=1,O=/LA/BseAmt,",'TB CS'!G125,$C138,$C138,$A$1,$A$2,G$1,G$1)</f>
        <v>0</v>
      </c>
      <c r="H138" s="9">
        <f>[1]!AG_SMLK("0,2,SS5,LA,F=LSC,K=DbC,F=A,K=/LA/Ldg,F={P}1,T={P}2,K=/LA/AccCde,F={P}3,T={P}4,K=/LA/Prd,F={P}5,T={P}6,K=/LA/TC2,E=1,O=/LA/BseAmt,",'TB CS'!H125,$C138,$C138,$A$1,$A$2,H$1,H$1)</f>
        <v>0</v>
      </c>
      <c r="I138" s="9">
        <f>[1]!AG_SMLK("0,2,SS5,LA,F=LSC,K=DbC,F=A,K=/LA/Ldg,F={P}1,T={P}2,K=/LA/AccCde,F={P}3,T={P}4,K=/LA/Prd,F={P}5,T={P}6,K=/LA/TC2,E=1,O=/LA/BseAmt,",'TB CS'!I125,$C138,$C138,$A$1,$A$2,I$1,I$1)</f>
        <v>321.67</v>
      </c>
      <c r="J138" s="9">
        <f>[1]!AG_SMLK("0,2,SS5,LA,F=LSC,K=DbC,F=A,K=/LA/Ldg,F={P}1,T={P}2,K=/LA/AccCde,F={P}3,T={P}4,K=/LA/Prd,F={P}5,T={P}6,K=/LA/TC2,E=1,O=/LA/BseAmt,",'TB CS'!J125,$C138,$C138,$A$1,$A$2,J$1,J$1)</f>
        <v>1713</v>
      </c>
      <c r="K138" s="9">
        <f>[1]!AG_SMLK("0,2,SS5,LA,F=LSC,K=DbC,F=A,K=/LA/Ldg,F={P}1,T={P}2,K=/LA/AccCde,F={P}3,T={P}4,K=/LA/Prd,F={P}5,T={P}6,K=/LA/TC2,E=1,O=/LA/BseAmt,",'TB CS'!K125,$C138,$C138,$A$1,$A$2,K$1,K$1)</f>
        <v>6652.44</v>
      </c>
      <c r="L138" s="9">
        <f>[1]!AG_SMLK("0,2,SS5,LA,F=LSC,K=DbC,F=A,K=/LA/Ldg,F={P}1,T={P}2,K=/LA/AccCde,F={P}3,T={P}4,K=/LA/Prd,F={P}5,T={P}6,K=/LA/TC2,E=1,O=/LA/BseAmt,",'TB CS'!L125,$C138,$C138,$A$1,$A$2,L$1,L$1)</f>
        <v>-7.54</v>
      </c>
      <c r="M138" s="9">
        <f>[1]!AG_SMLK("0,2,SS5,LA,F=LSC,K=DbC,F=A,K=/LA/Ldg,F={P}1,T={P}2,K=/LA/AccCde,F={P}3,T={P}4,K=/LA/Prd,F={P}5,T={P}6,K=/LA/TC2,E=1,O=/LA/BseAmt,",'TB CS'!M125,$C138,$C138,$A$1,$A$2,M$1,M$1)</f>
        <v>569.5</v>
      </c>
      <c r="N138" s="9">
        <f>[1]!AG_SMLK("0,2,SS5,LA,F=LSC,K=DbC,F=A,K=/LA/Ldg,F={P}1,T={P}2,K=/LA/AccCde,F={P}3,T={P}4,K=/LA/Prd,F={P}5,T={P}6,K=/LA/TC2,E=1,O=/LA/BseAmt,",'TB CS'!N125,$C138,$C138,$A$1,$A$2,N$1,N$1)</f>
        <v>0</v>
      </c>
      <c r="O138" s="9">
        <f>[1]!AG_SMLK("0,2,SS5,LA,F=LSC,K=DbC,F=A,K=/LA/Ldg,F={P}1,T={P}2,K=/LA/AccCde,F={P}3,T={P}4,K=/LA/Prd,F={P}5,T={P}6,K=/LA/TC2,E=1,O=/LA/BseAmt,",'TB CS'!O125,$C138,$C138,$A$1,$A$2,O$1,O$1)</f>
        <v>2.1</v>
      </c>
      <c r="P138" s="9">
        <f>[1]!AG_SMLK("0,2,SS5,LA,F=LSC,K=DbC,F=A,K=/LA/Ldg,F={P}1,T={P}2,K=/LA/AccCde,F={P}3,T={P}4,K=/LA/Prd,F={P}5,T={P}6,K=/LA/TC2,E=1,O=/LA/BseAmt,",'TB CS'!P125,$C138,$C138,$A$1,$A$2,P$1,P$1)</f>
        <v>4978.55</v>
      </c>
      <c r="Q138" s="9">
        <f>[1]!AG_SMLK("0,2,SS5,LA,F=LSC,K=DbC,F=A,K=/LA/Ldg,F={P}1,T={P}2,K=/LA/AccCde,F={P}3,T={P}4,K=/LA/Prd,F={P}5,T={P}6,K=/LA/TC2,E=1,O=/LA/BseAmt,",'TB CS'!Q125,$C138,$C138,$A$1,$A$2,Q$1,Q$1)</f>
        <v>0</v>
      </c>
      <c r="R138" s="9">
        <f>[1]!AG_SMLK("0,2,SS5,LA,F=LSC,K=DbC,F=A,K=/LA/Ldg,F={P}1,T={P}2,K=/LA/AccCde,F={P}3,T={P}4,K=/LA/Prd,F={P}5,T={P}6,K=/LA/TC2,E=1,O=/LA/BseAmt,",'TB CS'!R125,$C138,$C138,$A$1,$A$2,R$1,R$1)</f>
        <v>0</v>
      </c>
      <c r="S138" s="2"/>
      <c r="T138" s="2">
        <f>SUM(F138:S138)</f>
        <v>14308.419999999998</v>
      </c>
      <c r="V138" s="2"/>
      <c r="W138" s="9">
        <f>[1]!AG_SMLK("0,2,SS5,LA,F=LSC,K=DbC,F=A,K=/LA/Ldg,F={P}1,T={P}2,K=/LA/AccCde,F={P}3,T={P}4,K=/LA/Prd,F={P}5,T={P}6,K=/LA/TC2,E=1,O=/LA/BseAmt,",'TB CS'!W125,$C138,$C138,$A$1,$A$2,W$1,W$1)</f>
        <v>1375.03</v>
      </c>
      <c r="Y138" s="2">
        <f>SUM(T138:X138)</f>
        <v>15683.449999999999</v>
      </c>
    </row>
    <row r="139" spans="3:26" ht="12.75">
      <c r="C139" s="6">
        <v>5990</v>
      </c>
      <c r="D139" s="1" t="s">
        <v>65</v>
      </c>
      <c r="F139" s="9">
        <f>[1]!AG_SMLK("0,2,SS5,LA,F=LSC,K=DbC,F=A,K=/LA/Ldg,F={P}1,T={P}2,K=/LA/AccCde,F={P}3,T={P}4,K=/LA/Prd,F={P}5,T={P}6,K=/LA/TC2,E=1,O=/LA/BseAmt,",'TB CS'!F139,$C139,$C139,$A$118,$B$118,F$1,F$1)</f>
        <v>0</v>
      </c>
      <c r="G139" s="9">
        <f>[1]!AG_SMLK("0,2,SS5,LA,F=LSC,K=DbC,F=A,K=/LA/Ldg,F={P}1,T={P}2,K=/LA/AccCde,F={P}3,T={P}4,K=/LA/Prd,F={P}5,T={P}6,K=/LA/TC2,E=1,O=/LA/BseAmt,",'TB CS'!G139,$C139,$C139,$A$118,$B$118,G$1,G$1)</f>
        <v>0</v>
      </c>
      <c r="H139" s="9">
        <f>[1]!AG_SMLK("0,2,SS5,LA,F=LSC,K=DbC,F=A,K=/LA/Ldg,F={P}1,T={P}2,K=/LA/AccCde,F={P}3,T={P}4,K=/LA/Prd,F={P}5,T={P}6,K=/LA/TC2,E=1,O=/LA/BseAmt,",'TB CS'!H139,$C139,$C139,$A$118,$B$118,H$1,H$1)</f>
        <v>0</v>
      </c>
      <c r="I139" s="9">
        <f>[1]!AG_SMLK("0,2,SS5,LA,F=LSC,K=DbC,F=A,K=/LA/Ldg,F={P}1,T={P}2,K=/LA/AccCde,F={P}3,T={P}4,K=/LA/Prd,F={P}5,T={P}6,K=/LA/TC2,E=1,O=/LA/BseAmt,",'TB CS'!I139,$C139,$C139,$A$118,$B$118,I$1,I$1)</f>
        <v>0</v>
      </c>
      <c r="J139" s="9">
        <f>[1]!AG_SMLK("0,2,SS5,LA,F=LSC,K=DbC,F=A,K=/LA/Ldg,F={P}1,T={P}2,K=/LA/AccCde,F={P}3,T={P}4,K=/LA/Prd,F={P}5,T={P}6,K=/LA/TC2,E=1,O=/LA/BseAmt,",'TB CS'!J139,$C139,$C139,$A$118,$B$118,J$1,J$1)</f>
        <v>0</v>
      </c>
      <c r="K139" s="9">
        <f>[1]!AG_SMLK("0,2,SS5,LA,F=LSC,K=DbC,F=A,K=/LA/Ldg,F={P}1,T={P}2,K=/LA/AccCde,F={P}3,T={P}4,K=/LA/Prd,F={P}5,T={P}6,K=/LA/TC2,E=1,O=/LA/BseAmt,",'TB CS'!K139,$C139,$C139,$A$118,$B$118,K$1,K$1)</f>
        <v>267.43</v>
      </c>
      <c r="L139" s="9">
        <f>[1]!AG_SMLK("0,2,SS5,LA,F=LSC,K=DbC,F=A,K=/LA/Ldg,F={P}1,T={P}2,K=/LA/AccCde,F={P}3,T={P}4,K=/LA/Prd,F={P}5,T={P}6,K=/LA/TC2,E=1,O=/LA/BseAmt,",'TB CS'!L139,$C139,$C139,$A$118,$B$118,L$1,L$1)</f>
        <v>0</v>
      </c>
      <c r="M139" s="9">
        <f>[1]!AG_SMLK("0,2,SS5,LA,F=LSC,K=DbC,F=A,K=/LA/Ldg,F={P}1,T={P}2,K=/LA/AccCde,F={P}3,T={P}4,K=/LA/Prd,F={P}5,T={P}6,K=/LA/TC2,E=1,O=/LA/BseAmt,",'TB CS'!M139,$C139,$C139,$A$118,$B$118,M$1,M$1)</f>
        <v>0</v>
      </c>
      <c r="N139" s="9">
        <f>[1]!AG_SMLK("0,2,SS5,LA,F=LSC,K=DbC,F=A,K=/LA/Ldg,F={P}1,T={P}2,K=/LA/AccCde,F={P}3,T={P}4,K=/LA/Prd,F={P}5,T={P}6,K=/LA/TC2,E=1,O=/LA/BseAmt,",'TB CS'!N139,$C139,$C139,$A$118,$B$118,N$1,N$1)</f>
        <v>0</v>
      </c>
      <c r="O139" s="9">
        <f>[1]!AG_SMLK("0,2,SS5,LA,F=LSC,K=DbC,F=A,K=/LA/Ldg,F={P}1,T={P}2,K=/LA/AccCde,F={P}3,T={P}4,K=/LA/Prd,F={P}5,T={P}6,K=/LA/TC2,E=1,O=/LA/BseAmt,",'TB CS'!O139,$C139,$C139,$A$118,$B$118,O$1,O$1)</f>
        <v>0</v>
      </c>
      <c r="P139" s="9">
        <f>[1]!AG_SMLK("0,2,SS5,LA,F=LSC,K=DbC,F=A,K=/LA/Ldg,F={P}1,T={P}2,K=/LA/AccCde,F={P}3,T={P}4,K=/LA/Prd,F={P}5,T={P}6,K=/LA/TC2,E=1,O=/LA/BseAmt,",'TB CS'!P139,$C139,$C139,$A$118,$B$118,P$1,P$1)</f>
        <v>0</v>
      </c>
      <c r="Q139" s="9">
        <f>[1]!AG_SMLK("0,2,SS5,LA,F=LSC,K=DbC,F=A,K=/LA/Ldg,F={P}1,T={P}2,K=/LA/AccCde,F={P}3,T={P}4,K=/LA/Prd,F={P}5,T={P}6,K=/LA/TC2,E=1,O=/LA/BseAmt,",'TB CS'!Q139,$C139,$C139,$A$118,$B$118,Q$1,Q$1)</f>
        <v>0</v>
      </c>
      <c r="R139" s="9">
        <f>[1]!AG_SMLK("0,2,SS5,LA,F=LSC,K=DbC,F=A,K=/LA/Ldg,F={P}1,T={P}2,K=/LA/AccCde,F={P}3,T={P}4,K=/LA/Prd,F={P}5,T={P}6,K=/LA/TC2,E=1,O=/LA/BseAmt,",'TB CS'!R139,$C139,$C139,$A$118,$B$118,R$1,R$1)</f>
        <v>0</v>
      </c>
      <c r="S139" s="2"/>
      <c r="T139" s="2">
        <f>SUM(F139:S139)</f>
        <v>267.43</v>
      </c>
      <c r="U139" s="2">
        <f>+T139</f>
        <v>267.43</v>
      </c>
      <c r="V139" s="2"/>
      <c r="W139" s="9">
        <f>[1]!AG_SMLK("0,2,SS5,LA,F=LSC,K=DbC,F=A,K=/LA/Ldg,F={P}1,T={P}2,K=/LA/AccCde,F={P}3,T={P}4,K=/LA/Prd,F={P}5,T={P}6,K=/LA/TC2,E=1,O=/LA/BseAmt,",'TB CS'!W139,$C139,$C139,$A$118,$B$118,W$1,W$1)</f>
        <v>0</v>
      </c>
      <c r="X139" s="2"/>
      <c r="Y139" s="9">
        <f>[1]!AG_SMLK("0,2,SS5,LA,F=LSC,K=DbC,F=A,K=/LA/Ldg,F={P}1,T={P}2,K=/LA/AccCde,F={P}3,T={P}4,K=/LA/Prd,F={P}5,T={P}6,K=/LA/TC2,E=1,O=/LA/BseAmt,",'TB CS'!Y139,$C139,$C139,$A$118,$B$118,Y$1,Y$1)</f>
        <v>267.43</v>
      </c>
      <c r="Z139" s="11">
        <f>SUM(Y137:Y139)</f>
        <v>15999.81</v>
      </c>
    </row>
    <row r="140" spans="3:27" ht="12.75">
      <c r="C140" s="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>
        <f>SUM(#REF!)</f>
        <v>-515182.86</v>
      </c>
      <c r="V140" s="2"/>
      <c r="W140" s="2"/>
      <c r="Y140" s="2"/>
      <c r="Z140" s="11">
        <v>16001</v>
      </c>
      <c r="AA140" s="13" t="s">
        <v>136</v>
      </c>
    </row>
    <row r="141" spans="3:27" ht="12.75">
      <c r="C141" s="6"/>
      <c r="D141" s="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2"/>
      <c r="T141" s="2"/>
      <c r="V141" s="2"/>
      <c r="W141" s="9"/>
      <c r="Y141" s="2"/>
      <c r="Z141" s="11">
        <f>+Z139-Z140</f>
        <v>-1.1900000000005093</v>
      </c>
      <c r="AA141" s="13" t="s">
        <v>81</v>
      </c>
    </row>
    <row r="142" spans="3:25" ht="12.75">
      <c r="C142" s="6"/>
      <c r="D142" s="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2"/>
      <c r="T142" s="2"/>
      <c r="V142" s="2"/>
      <c r="W142" s="9"/>
      <c r="Y142" s="2"/>
    </row>
    <row r="143" spans="3:25" ht="12.75">
      <c r="C143" s="6"/>
      <c r="D143" s="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2"/>
      <c r="T143" s="2"/>
      <c r="V143" s="2"/>
      <c r="W143" s="9"/>
      <c r="Y143" s="2"/>
    </row>
    <row r="144" spans="3:25" ht="12.75">
      <c r="C144" s="6"/>
      <c r="D144" s="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2"/>
      <c r="T144" s="2"/>
      <c r="V144" s="2"/>
      <c r="W144" s="9"/>
      <c r="Y144" s="2"/>
    </row>
    <row r="145" spans="3:25" ht="12.75">
      <c r="C145" s="6"/>
      <c r="D145" s="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2"/>
      <c r="T145" s="2"/>
      <c r="V145" s="2"/>
      <c r="W145" s="9"/>
      <c r="Y145" s="2"/>
    </row>
    <row r="146" spans="3:25" ht="12.75">
      <c r="C146" s="6"/>
      <c r="D146" s="95" t="s">
        <v>194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2"/>
      <c r="T146" s="2"/>
      <c r="V146" s="2"/>
      <c r="W146" s="9"/>
      <c r="Y146" s="2">
        <v>866953</v>
      </c>
    </row>
    <row r="147" spans="3:25" ht="12.75">
      <c r="C147" s="6"/>
      <c r="D147" s="1" t="s">
        <v>195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2"/>
      <c r="T147" s="2"/>
      <c r="V147" s="2"/>
      <c r="W147" s="9"/>
      <c r="Y147" s="2">
        <v>650693</v>
      </c>
    </row>
    <row r="148" spans="3:27" ht="12.75">
      <c r="C148" s="6"/>
      <c r="D148" s="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2"/>
      <c r="T148" s="2"/>
      <c r="V148" s="2"/>
      <c r="W148" s="9"/>
      <c r="Y148" s="2"/>
      <c r="Z148" s="11">
        <f>SUM(Y146:Y147)</f>
        <v>1517646</v>
      </c>
      <c r="AA148" s="13" t="s">
        <v>136</v>
      </c>
    </row>
    <row r="149" spans="3:25" ht="12.75">
      <c r="C149" s="6"/>
      <c r="D149" s="1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2"/>
      <c r="T149" s="2"/>
      <c r="V149" s="2"/>
      <c r="W149" s="9"/>
      <c r="Y149" s="2"/>
    </row>
    <row r="150" spans="3:25" ht="12.75">
      <c r="C150" s="6"/>
      <c r="D150" s="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2"/>
      <c r="T150" s="2"/>
      <c r="V150" s="2"/>
      <c r="W150" s="9"/>
      <c r="Y150" s="2"/>
    </row>
    <row r="151" spans="3:25" ht="12.75">
      <c r="C151" s="6"/>
      <c r="D151" s="1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2"/>
      <c r="T151" s="2"/>
      <c r="V151" s="2"/>
      <c r="W151" s="9"/>
      <c r="Y151" s="2"/>
    </row>
    <row r="152" spans="4:25" ht="12.75">
      <c r="D152" s="9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V152" s="2"/>
      <c r="W152" s="2"/>
      <c r="Y152" s="2"/>
    </row>
    <row r="153" spans="3:25" ht="12.75">
      <c r="C153" s="6"/>
      <c r="D153" s="95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2"/>
      <c r="T153" s="2"/>
      <c r="V153" s="2"/>
      <c r="W153" s="9"/>
      <c r="Y153" s="2"/>
    </row>
    <row r="154" spans="6:25" ht="12.75">
      <c r="F154" s="2">
        <f>+#REF!+#REF!+F139</f>
        <v>514764.76</v>
      </c>
      <c r="G154" s="2">
        <f>+#REF!+#REF!+G139</f>
        <v>438568.32999999996</v>
      </c>
      <c r="H154" s="2">
        <f>+#REF!+#REF!+H139</f>
        <v>1197193.3900000004</v>
      </c>
      <c r="I154" s="2">
        <f>+#REF!+#REF!+I139</f>
        <v>798651.5200000001</v>
      </c>
      <c r="J154" s="2">
        <f>+#REF!+#REF!+J139</f>
        <v>675924.0999999997</v>
      </c>
      <c r="K154" s="2">
        <f>+#REF!+#REF!+K139</f>
        <v>2525619.2000000007</v>
      </c>
      <c r="L154" s="2">
        <f>+#REF!+#REF!+L139</f>
        <v>747855.5600000002</v>
      </c>
      <c r="M154" s="2">
        <f>+#REF!+#REF!+M139</f>
        <v>1425245.7800000003</v>
      </c>
      <c r="N154" s="2">
        <f>+#REF!+#REF!+N139</f>
        <v>213910.64</v>
      </c>
      <c r="O154" s="2">
        <f>+#REF!+#REF!+O139</f>
        <v>4039564.45</v>
      </c>
      <c r="P154" s="2">
        <f>+#REF!+#REF!+P139</f>
        <v>625750.3599999999</v>
      </c>
      <c r="Q154" s="2">
        <f>+#REF!+#REF!+Q139</f>
        <v>3704149.130000001</v>
      </c>
      <c r="R154" s="2">
        <f>+#REF!+#REF!+R139</f>
        <v>0</v>
      </c>
      <c r="S154" s="2"/>
      <c r="T154" s="2">
        <f>+#REF!+#REF!+#REF!+T139</f>
        <v>16907197.219999995</v>
      </c>
      <c r="U154" s="2">
        <f>+#REF!+#REF!+#REF!+U139</f>
        <v>19138510.989999995</v>
      </c>
      <c r="V154" s="2"/>
      <c r="W154" s="2">
        <f>+#REF!+#REF!+W139</f>
        <v>4038712.370000001</v>
      </c>
      <c r="X154" s="2"/>
      <c r="Y154" s="2"/>
    </row>
    <row r="155" spans="6:25" ht="12.7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V155" s="2"/>
      <c r="W155" s="2"/>
      <c r="Y155" s="2"/>
    </row>
    <row r="156" spans="11:25" ht="12.75">
      <c r="K156" s="2"/>
      <c r="T156" s="2"/>
      <c r="U156" s="2"/>
      <c r="V156" s="3"/>
      <c r="Y156" s="2"/>
    </row>
    <row r="157" spans="11:22" ht="12.75">
      <c r="K157" s="2"/>
      <c r="T157" s="3"/>
      <c r="U157" s="2"/>
      <c r="V157" s="3"/>
    </row>
    <row r="158" spans="20:22" ht="12.75">
      <c r="T158" s="3"/>
      <c r="U158" s="2">
        <f>+U154-T154</f>
        <v>2231046.34</v>
      </c>
      <c r="V158" s="3"/>
    </row>
    <row r="159" spans="11:23" ht="12.75">
      <c r="K159" s="2"/>
      <c r="T159" s="3"/>
      <c r="U159" s="2"/>
      <c r="V159" s="3"/>
      <c r="W159" s="3"/>
    </row>
    <row r="160" spans="20:25" ht="12.75">
      <c r="T160" s="3"/>
      <c r="U160" s="2"/>
      <c r="V160" s="3"/>
      <c r="W160" s="3"/>
      <c r="Y160" s="3"/>
    </row>
    <row r="161" spans="11:25" ht="12.75">
      <c r="K161" s="2"/>
      <c r="T161" s="3"/>
      <c r="U161" s="2"/>
      <c r="V161" s="3"/>
      <c r="W161" s="3"/>
      <c r="Y161" s="3"/>
    </row>
    <row r="162" ht="12.75">
      <c r="U162" s="2"/>
    </row>
    <row r="163" ht="12.75">
      <c r="U163" s="2"/>
    </row>
    <row r="164" spans="21:25" ht="12.75">
      <c r="U164" s="2"/>
      <c r="Y164" s="2"/>
    </row>
    <row r="165" ht="12.75">
      <c r="U165" s="2"/>
    </row>
    <row r="166" ht="12.75">
      <c r="U166" s="2"/>
    </row>
    <row r="167" ht="12.75">
      <c r="U167" s="2"/>
    </row>
    <row r="168" ht="12.75">
      <c r="U168" s="2"/>
    </row>
    <row r="169" ht="12.75">
      <c r="U169" s="2"/>
    </row>
    <row r="170" ht="12.75">
      <c r="U170" s="2"/>
    </row>
    <row r="171" ht="12.75">
      <c r="U171" s="2"/>
    </row>
    <row r="172" ht="12.75">
      <c r="U172" s="2"/>
    </row>
    <row r="173" ht="12.75">
      <c r="U173" s="2"/>
    </row>
    <row r="174" ht="12.75">
      <c r="U174" s="2"/>
    </row>
  </sheetData>
  <sheetProtection/>
  <dataValidations count="357">
    <dataValidation errorStyle="information" type="textLength" allowBlank="1" showInputMessage="1" error="XLBVal:6=0&#13;&#10;" sqref="W16:W22 W56 W127 F16:R22 W115 F115:R115 F127:R127 W48:W52 F47:R52 F56:R56">
      <formula1>0</formula1>
      <formula2>10000</formula2>
    </dataValidation>
    <dataValidation errorStyle="information" type="textLength" allowBlank="1" showInputMessage="1" showErrorMessage="1" error="XLBVal:6=256128.14&#13;&#10;XLBRowCount:3=1&#13;&#10;XLBColCount:3=1&#13;&#10;Style:2=0&#13;&#10;" sqref="G9">
      <formula1>0</formula1>
      <formula2>300</formula2>
    </dataValidation>
    <dataValidation errorStyle="information" type="textLength" allowBlank="1" showInputMessage="1" showErrorMessage="1" error="XLBVal:6=636233.23&#13;&#10;XLBRowCount:3=1&#13;&#10;XLBColCount:3=1&#13;&#10;Style:2=0&#13;&#10;" sqref="H9">
      <formula1>0</formula1>
      <formula2>300</formula2>
    </dataValidation>
    <dataValidation errorStyle="information" type="textLength" allowBlank="1" showInputMessage="1" showErrorMessage="1" error="XLBVal:6=544910.14&#13;&#10;XLBRowCount:3=1&#13;&#10;XLBColCount:3=1&#13;&#10;Style:2=0&#13;&#10;" sqref="I9">
      <formula1>0</formula1>
      <formula2>300</formula2>
    </dataValidation>
    <dataValidation errorStyle="information" type="textLength" allowBlank="1" showInputMessage="1" showErrorMessage="1" error="XLBVal:6=258231.95&#13;&#10;XLBRowCount:3=1&#13;&#10;XLBColCount:3=1&#13;&#10;Style:2=0&#13;&#10;" sqref="J9">
      <formula1>0</formula1>
      <formula2>300</formula2>
    </dataValidation>
    <dataValidation errorStyle="information" type="textLength" allowBlank="1" showInputMessage="1" showErrorMessage="1" error="XLBVal:6=74977.57&#13;&#10;XLBRowCount:3=1&#13;&#10;XLBColCount:3=1&#13;&#10;Style:2=0&#13;&#10;" sqref="K9">
      <formula1>0</formula1>
      <formula2>300</formula2>
    </dataValidation>
    <dataValidation errorStyle="information" type="textLength" allowBlank="1" showInputMessage="1" showErrorMessage="1" error="XLBVal:6=272948.83&#13;&#10;XLBRowCount:3=1&#13;&#10;XLBColCount:3=1&#13;&#10;Style:2=0&#13;&#10;" sqref="L9">
      <formula1>0</formula1>
      <formula2>300</formula2>
    </dataValidation>
    <dataValidation errorStyle="information" type="textLength" allowBlank="1" showInputMessage="1" showErrorMessage="1" error="XLBVal:6=622953.85&#13;&#10;XLBRowCount:3=1&#13;&#10;XLBColCount:3=1&#13;&#10;Style:2=0&#13;&#10;" sqref="M9">
      <formula1>0</formula1>
      <formula2>300</formula2>
    </dataValidation>
    <dataValidation errorStyle="information" type="textLength" allowBlank="1" showInputMessage="1" showErrorMessage="1" error="XLBVal:2=0&#13;&#10;XLBRowCount:3=1&#13;&#10;XLBColCount:3=1&#13;&#10;Style:2=0&#13;&#10;" sqref="G12:H12 K42:M46 H88:L88 H85:J87 J63:J64 O100:Q100 O103:Q106 L102:M102 L100:M100 F100:J100 R100:R106 P54:R54 W60 F59:M60 W57:W58 Q13 J41:K41 L15:M15 J14:M14 W14:W15 G13:M13 W42:W46 K12:M12 O33:P33 G33:J33 N100:N106 O12:Q12 Q60 M85:M88 H64:I64 G14:G15 K61:K63 J141:K141 Q15 P42:P46 F103:M106 W85:W88 F28:F31 I14:I15 F9:F15 L140:L141 P13:P15 R9:R15 O60 O65 F63:I63 L63:M64 O63 Q62:Q63 F58 Q102 J140 I89:I91 F114 L118:R121 P59:P65 O15 W63 P124:Q124 G42:I46 N9:N15 F118:J121 N23:N26 F23:F26 M33 N33:N41 F33:F46 F32:I32 F27:I27 W32:W33 W27 M32:N32 M27:N27 R23:R46 N28:N31 K128 W103:W112 L53:R53 F53 K54:N54 F65:M65 Q65:Q68 O66:P68 F66:L68 G57:R58 N59:N68 R59:R68 N71:R74 L71:L74 F71:I74 N75:N77 R75:R77 N84:O84 N113 R113 F123:I123 H84 L84:L87 N123:R123 M116:R117">
      <formula1>0</formula1>
      <formula2>300</formula2>
    </dataValidation>
    <dataValidation errorStyle="information" type="textLength" allowBlank="1" showInputMessage="1" showErrorMessage="1" error="XLBVal:2=0&#13;&#10;XLBRowCount:3=1&#13;&#10;XLBColCount:3=1&#13;&#10;Style:2=0&#13;&#10;" sqref="L123 Q125:Q126 M124 I109:I110 G125:H126 W126 F126 I126:M126 O126:P126 W116:W121 G116:I117 I114:K114 M114:R114 K92:M94 O85:O91 F85:F91 G128 N128:R128 F96:G99 F129 G129:R130 F107:N107 P107:R107 F111:G112 I108:R108 F108:G108 R124:R126 L109:N110 N124:N126 P109:R110 K113 K116:K117 I111:R112 F122:H122 W96:W99 I95:R99 L78:L80 Q78:R80 H78:H80 N78:O80 P75:P80 P84:R94 N81:N83 N85:N94 K81:K83 R81:R83 G81:G83 G85:G94 G53:J55 F55 F69:J70 L55:R55 L69:R70 W53:W55 W65:W69 L138:R139 G131:I132 M131:R132 K131:K132 N137:O137 N122:O122 Q137:R137 Q122:R122 F137:H137 F140:I141 N140:R141 F138:J139 F133:R136 W129:W136 W153 W139 G153:R153 F142:R151 W142:W151">
      <formula1>0</formula1>
      <formula2>300</formula2>
    </dataValidation>
    <dataValidation errorStyle="information" type="textLength" allowBlank="1" showInputMessage="1" showErrorMessage="1" error="XLBVal:6=2166434.06&#13;&#10;XLBRowCount:3=1&#13;&#10;XLBColCount:3=1&#13;&#10;Style:2=0&#13;&#10;" sqref="O9">
      <formula1>0</formula1>
      <formula2>300</formula2>
    </dataValidation>
    <dataValidation errorStyle="information" type="textLength" allowBlank="1" showInputMessage="1" showErrorMessage="1" error="XLBVal:6=147461.82&#13;&#10;XLBRowCount:3=1&#13;&#10;XLBColCount:3=1&#13;&#10;Style:2=0&#13;&#10;" sqref="P9">
      <formula1>0</formula1>
      <formula2>300</formula2>
    </dataValidation>
    <dataValidation errorStyle="information" type="textLength" allowBlank="1" showInputMessage="1" showErrorMessage="1" error="XLBVal:6=2359639.84&#13;&#10;XLBRowCount:3=1&#13;&#10;XLBColCount:3=1&#13;&#10;Style:2=0&#13;&#10;" sqref="Q9">
      <formula1>0</formula1>
      <formula2>300</formula2>
    </dataValidation>
    <dataValidation errorStyle="information" type="textLength" allowBlank="1" showInputMessage="1" showErrorMessage="1" error="XLBVal:6=57819.45&#13;&#10;XLBRowCount:3=1&#13;&#10;XLBColCount:3=1&#13;&#10;Style:2=0&#13;&#10;" sqref="G10">
      <formula1>0</formula1>
      <formula2>300</formula2>
    </dataValidation>
    <dataValidation errorStyle="information" type="textLength" allowBlank="1" showInputMessage="1" showErrorMessage="1" error="XLBVal:6=149474.41&#13;&#10;XLBRowCount:3=1&#13;&#10;XLBColCount:3=1&#13;&#10;Style:2=0&#13;&#10;" sqref="H10">
      <formula1>0</formula1>
      <formula2>300</formula2>
    </dataValidation>
    <dataValidation errorStyle="information" type="textLength" allowBlank="1" showInputMessage="1" showErrorMessage="1" error="XLBVal:6=57593.97&#13;&#10;XLBRowCount:3=1&#13;&#10;XLBColCount:3=1&#13;&#10;Style:2=0&#13;&#10;" sqref="I10">
      <formula1>0</formula1>
      <formula2>300</formula2>
    </dataValidation>
    <dataValidation errorStyle="information" type="textLength" allowBlank="1" showInputMessage="1" showErrorMessage="1" error="XLBVal:6=214622.41&#13;&#10;XLBRowCount:3=1&#13;&#10;XLBColCount:3=1&#13;&#10;Style:2=0&#13;&#10;" sqref="J10">
      <formula1>0</formula1>
      <formula2>300</formula2>
    </dataValidation>
    <dataValidation errorStyle="information" type="textLength" allowBlank="1" showInputMessage="1" showErrorMessage="1" error="XLBVal:6=85882.32&#13;&#10;XLBRowCount:3=1&#13;&#10;XLBColCount:3=1&#13;&#10;Style:2=0&#13;&#10;" sqref="K10">
      <formula1>0</formula1>
      <formula2>300</formula2>
    </dataValidation>
    <dataValidation errorStyle="information" type="textLength" allowBlank="1" showInputMessage="1" showErrorMessage="1" error="XLBVal:6=250580.14&#13;&#10;XLBRowCount:3=1&#13;&#10;XLBColCount:3=1&#13;&#10;Style:2=0&#13;&#10;" sqref="L10">
      <formula1>0</formula1>
      <formula2>300</formula2>
    </dataValidation>
    <dataValidation errorStyle="information" type="textLength" allowBlank="1" showInputMessage="1" showErrorMessage="1" error="XLBVal:6=188524.81&#13;&#10;XLBRowCount:3=1&#13;&#10;XLBColCount:3=1&#13;&#10;Style:2=0&#13;&#10;" sqref="M10">
      <formula1>0</formula1>
      <formula2>300</formula2>
    </dataValidation>
    <dataValidation errorStyle="information" type="textLength" allowBlank="1" showInputMessage="1" showErrorMessage="1" error="XLBVal:6=390875.97&#13;&#10;XLBRowCount:3=1&#13;&#10;XLBColCount:3=1&#13;&#10;Style:2=0&#13;&#10;" sqref="O10">
      <formula1>0</formula1>
      <formula2>300</formula2>
    </dataValidation>
    <dataValidation errorStyle="information" type="textLength" allowBlank="1" showInputMessage="1" showErrorMessage="1" error="XLBVal:6=326115.63&#13;&#10;XLBRowCount:3=1&#13;&#10;XLBColCount:3=1&#13;&#10;Style:2=0&#13;&#10;" sqref="P10">
      <formula1>0</formula1>
      <formula2>300</formula2>
    </dataValidation>
    <dataValidation errorStyle="information" type="textLength" allowBlank="1" showInputMessage="1" showErrorMessage="1" error="XLBVal:6=114778.32&#13;&#10;XLBRowCount:3=1&#13;&#10;XLBColCount:3=1&#13;&#10;Style:2=0&#13;&#10;" sqref="Q10">
      <formula1>0</formula1>
      <formula2>300</formula2>
    </dataValidation>
    <dataValidation errorStyle="information" type="textLength" allowBlank="1" showInputMessage="1" showErrorMessage="1" error="XLBVal:6=3537.4&#13;&#10;XLBRowCount:3=1&#13;&#10;XLBColCount:3=1&#13;&#10;Style:2=0&#13;&#10;" sqref="H11">
      <formula1>0</formula1>
      <formula2>300</formula2>
    </dataValidation>
    <dataValidation errorStyle="information" type="textLength" allowBlank="1" showInputMessage="1" showErrorMessage="1" error="XLBVal:6=754.73&#13;&#10;XLBRowCount:3=1&#13;&#10;XLBColCount:3=1&#13;&#10;Style:2=0&#13;&#10;" sqref="I11">
      <formula1>0</formula1>
      <formula2>300</formula2>
    </dataValidation>
    <dataValidation errorStyle="information" type="textLength" allowBlank="1" showInputMessage="1" showErrorMessage="1" error="XLBVal:6=2748.48&#13;&#10;XLBRowCount:3=1&#13;&#10;XLBColCount:3=1&#13;&#10;Style:2=0&#13;&#10;" sqref="J11">
      <formula1>0</formula1>
      <formula2>300</formula2>
    </dataValidation>
    <dataValidation errorStyle="information" type="textLength" allowBlank="1" showInputMessage="1" showErrorMessage="1" error="XLBVal:6=4716.77&#13;&#10;XLBRowCount:3=1&#13;&#10;XLBColCount:3=1&#13;&#10;Style:2=0&#13;&#10;" sqref="K11">
      <formula1>0</formula1>
      <formula2>300</formula2>
    </dataValidation>
    <dataValidation errorStyle="information" type="textLength" allowBlank="1" showInputMessage="1" showErrorMessage="1" error="XLBVal:6=4526.28&#13;&#10;XLBRowCount:3=1&#13;&#10;XLBColCount:3=1&#13;&#10;Style:2=0&#13;&#10;" sqref="L11">
      <formula1>0</formula1>
      <formula2>300</formula2>
    </dataValidation>
    <dataValidation errorStyle="information" type="textLength" allowBlank="1" showInputMessage="1" showErrorMessage="1" error="XLBVal:6=1055.42&#13;&#10;XLBRowCount:3=1&#13;&#10;XLBColCount:3=1&#13;&#10;Style:2=0&#13;&#10;" sqref="M11">
      <formula1>0</formula1>
      <formula2>300</formula2>
    </dataValidation>
    <dataValidation errorStyle="information" type="textLength" allowBlank="1" showInputMessage="1" showErrorMessage="1" error="XLBVal:6=2711.2&#13;&#10;XLBRowCount:3=1&#13;&#10;XLBColCount:3=1&#13;&#10;Style:2=0&#13;&#10;" sqref="O11">
      <formula1>0</formula1>
      <formula2>300</formula2>
    </dataValidation>
    <dataValidation errorStyle="information" type="textLength" allowBlank="1" showInputMessage="1" showErrorMessage="1" error="XLBVal:6=3819.81&#13;&#10;XLBRowCount:3=1&#13;&#10;XLBColCount:3=1&#13;&#10;Style:2=0&#13;&#10;" sqref="P11">
      <formula1>0</formula1>
      <formula2>300</formula2>
    </dataValidation>
    <dataValidation errorStyle="information" type="textLength" allowBlank="1" showInputMessage="1" showErrorMessage="1" error="XLBVal:6=478.54&#13;&#10;XLBRowCount:3=1&#13;&#10;XLBColCount:3=1&#13;&#10;Style:2=0&#13;&#10;" sqref="Q11">
      <formula1>0</formula1>
      <formula2>300</formula2>
    </dataValidation>
    <dataValidation errorStyle="information" type="textLength" allowBlank="1" showInputMessage="1" showErrorMessage="1" error="XLBVal:6=4994.09&#13;&#10;XLBRowCount:3=1&#13;&#10;XLBColCount:3=1&#13;&#10;Style:2=0&#13;&#10;" sqref="J12">
      <formula1>0</formula1>
      <formula2>300</formula2>
    </dataValidation>
    <dataValidation errorStyle="information" type="textLength" allowBlank="1" showInputMessage="1" showErrorMessage="1" error="XLBVal:6=2378096.85&#13;&#10;XLBRowCount:3=1&#13;&#10;XLBColCount:3=1&#13;&#10;Style:2=0&#13;&#10;" sqref="W9">
      <formula1>0</formula1>
      <formula2>300</formula2>
    </dataValidation>
    <dataValidation errorStyle="information" type="textLength" allowBlank="1" showInputMessage="1" showErrorMessage="1" error="XLBVal:6=489622.8&#13;&#10;XLBRowCount:3=1&#13;&#10;XLBColCount:3=1&#13;&#10;Style:2=0&#13;&#10;" sqref="W10">
      <formula1>0</formula1>
      <formula2>300</formula2>
    </dataValidation>
    <dataValidation errorStyle="information" type="textLength" allowBlank="1" showInputMessage="1" showErrorMessage="1" error="XLBVal:6=10608.35&#13;&#10;XLBRowCount:3=1&#13;&#10;XLBColCount:3=1&#13;&#10;Style:2=0&#13;&#10;" sqref="W11">
      <formula1>0</formula1>
      <formula2>300</formula2>
    </dataValidation>
    <dataValidation errorStyle="information" type="textLength" allowBlank="1" showInputMessage="1" showErrorMessage="1" error="XLBVal:6=13089.41&#13;&#10;XLBRowCount:3=1&#13;&#10;XLBColCount:3=1&#13;&#10;Style:2=0&#13;&#10;" sqref="W12">
      <formula1>0</formula1>
      <formula2>300</formula2>
    </dataValidation>
    <dataValidation errorStyle="information" type="textLength" allowBlank="1" showInputMessage="1" showErrorMessage="1" error="XLBVal:6=15305.45&#13;&#10;XLBRowCount:3=1&#13;&#10;XLBColCount:3=1&#13;&#10;Style:2=0&#13;&#10;" sqref="G23">
      <formula1>0</formula1>
      <formula2>300</formula2>
    </dataValidation>
    <dataValidation errorStyle="information" type="textLength" allowBlank="1" showInputMessage="1" showErrorMessage="1" error="XLBVal:6=43410.94&#13;&#10;XLBRowCount:3=1&#13;&#10;XLBColCount:3=1&#13;&#10;Style:2=0&#13;&#10;" sqref="H23">
      <formula1>0</formula1>
      <formula2>300</formula2>
    </dataValidation>
    <dataValidation errorStyle="information" type="textLength" allowBlank="1" showInputMessage="1" showErrorMessage="1" error="XLBVal:6=32591.04&#13;&#10;XLBRowCount:3=1&#13;&#10;XLBColCount:3=1&#13;&#10;Style:2=0&#13;&#10;" sqref="I23">
      <formula1>0</formula1>
      <formula2>300</formula2>
    </dataValidation>
    <dataValidation errorStyle="information" type="textLength" allowBlank="1" showInputMessage="1" showErrorMessage="1" error="XLBVal:6=21698.1&#13;&#10;XLBRowCount:3=1&#13;&#10;XLBColCount:3=1&#13;&#10;Style:2=0&#13;&#10;" sqref="J23">
      <formula1>0</formula1>
      <formula2>300</formula2>
    </dataValidation>
    <dataValidation errorStyle="information" type="textLength" allowBlank="1" showInputMessage="1" showErrorMessage="1" error="XLBVal:6=5309.07&#13;&#10;XLBRowCount:3=1&#13;&#10;XLBColCount:3=1&#13;&#10;Style:2=0&#13;&#10;" sqref="K23">
      <formula1>0</formula1>
      <formula2>300</formula2>
    </dataValidation>
    <dataValidation errorStyle="information" type="textLength" allowBlank="1" showInputMessage="1" showErrorMessage="1" error="XLBVal:6=27667.98&#13;&#10;XLBRowCount:3=1&#13;&#10;XLBColCount:3=1&#13;&#10;Style:2=0&#13;&#10;" sqref="L23">
      <formula1>0</formula1>
      <formula2>300</formula2>
    </dataValidation>
    <dataValidation errorStyle="information" type="textLength" allowBlank="1" showInputMessage="1" showErrorMessage="1" error="XLBVal:6=45697.97&#13;&#10;XLBRowCount:3=1&#13;&#10;XLBColCount:3=1&#13;&#10;Style:2=0&#13;&#10;" sqref="M23">
      <formula1>0</formula1>
      <formula2>300</formula2>
    </dataValidation>
    <dataValidation errorStyle="information" type="textLength" allowBlank="1" showInputMessage="1" showErrorMessage="1" error="XLBVal:6=166873.84&#13;&#10;XLBRowCount:3=1&#13;&#10;XLBColCount:3=1&#13;&#10;Style:2=0&#13;&#10;" sqref="O23">
      <formula1>0</formula1>
      <formula2>300</formula2>
    </dataValidation>
    <dataValidation errorStyle="information" type="textLength" allowBlank="1" showInputMessage="1" showErrorMessage="1" error="XLBVal:6=22763.96&#13;&#10;XLBRowCount:3=1&#13;&#10;XLBColCount:3=1&#13;&#10;Style:2=0&#13;&#10;" sqref="P23">
      <formula1>0</formula1>
      <formula2>300</formula2>
    </dataValidation>
    <dataValidation errorStyle="information" type="textLength" allowBlank="1" showInputMessage="1" showErrorMessage="1" error="XLBVal:6=146788.51&#13;&#10;XLBRowCount:3=1&#13;&#10;XLBColCount:3=1&#13;&#10;Style:2=0&#13;&#10;" sqref="Q23">
      <formula1>0</formula1>
      <formula2>300</formula2>
    </dataValidation>
    <dataValidation errorStyle="information" type="textLength" allowBlank="1" showInputMessage="1" showErrorMessage="1" error="XLBVal:6=4492.4&#13;&#10;XLBRowCount:3=1&#13;&#10;XLBColCount:3=1&#13;&#10;Style:2=0&#13;&#10;" sqref="G24:G26">
      <formula1>0</formula1>
      <formula2>300</formula2>
    </dataValidation>
    <dataValidation errorStyle="information" type="textLength" allowBlank="1" showInputMessage="1" showErrorMessage="1" error="XLBVal:6=11160.57&#13;&#10;XLBRowCount:3=1&#13;&#10;XLBColCount:3=1&#13;&#10;Style:2=0&#13;&#10;" sqref="H24:H26">
      <formula1>0</formula1>
      <formula2>300</formula2>
    </dataValidation>
    <dataValidation errorStyle="information" type="textLength" allowBlank="1" showInputMessage="1" showErrorMessage="1" error="XLBVal:6=8594.21&#13;&#10;XLBRowCount:3=1&#13;&#10;XLBColCount:3=1&#13;&#10;Style:2=0&#13;&#10;" sqref="I24:I26">
      <formula1>0</formula1>
      <formula2>300</formula2>
    </dataValidation>
    <dataValidation errorStyle="information" type="textLength" allowBlank="1" showInputMessage="1" showErrorMessage="1" error="XLBVal:6=6486.98&#13;&#10;XLBRowCount:3=1&#13;&#10;XLBColCount:3=1&#13;&#10;Style:2=0&#13;&#10;" sqref="J24:J26">
      <formula1>0</formula1>
      <formula2>300</formula2>
    </dataValidation>
    <dataValidation errorStyle="information" type="textLength" allowBlank="1" showInputMessage="1" showErrorMessage="1" error="XLBVal:6=2262.76&#13;&#10;XLBRowCount:3=1&#13;&#10;XLBColCount:3=1&#13;&#10;Style:2=0&#13;&#10;" sqref="K24:K26">
      <formula1>0</formula1>
      <formula2>300</formula2>
    </dataValidation>
    <dataValidation errorStyle="information" type="textLength" allowBlank="1" showInputMessage="1" showErrorMessage="1" error="XLBVal:6=7208.86&#13;&#10;XLBRowCount:3=1&#13;&#10;XLBColCount:3=1&#13;&#10;Style:2=0&#13;&#10;" sqref="L24:L26">
      <formula1>0</formula1>
      <formula2>300</formula2>
    </dataValidation>
    <dataValidation errorStyle="information" type="textLength" allowBlank="1" showInputMessage="1" showErrorMessage="1" error="XLBVal:6=11416.24&#13;&#10;XLBRowCount:3=1&#13;&#10;XLBColCount:3=1&#13;&#10;Style:2=0&#13;&#10;" sqref="M24:M26">
      <formula1>0</formula1>
      <formula2>300</formula2>
    </dataValidation>
    <dataValidation errorStyle="information" type="textLength" allowBlank="1" showInputMessage="1" showErrorMessage="1" error="XLBVal:6=41233.7&#13;&#10;XLBRowCount:3=1&#13;&#10;XLBColCount:3=1&#13;&#10;Style:2=0&#13;&#10;" sqref="O24:O26">
      <formula1>0</formula1>
      <formula2>300</formula2>
    </dataValidation>
    <dataValidation errorStyle="information" type="textLength" allowBlank="1" showInputMessage="1" showErrorMessage="1" error="XLBVal:6=6676.47&#13;&#10;XLBRowCount:3=1&#13;&#10;XLBColCount:3=1&#13;&#10;Style:2=0&#13;&#10;" sqref="P24:P26">
      <formula1>0</formula1>
      <formula2>300</formula2>
    </dataValidation>
    <dataValidation errorStyle="information" type="textLength" allowBlank="1" showInputMessage="1" showErrorMessage="1" error="XLBVal:6=36313.82&#13;&#10;XLBRowCount:3=1&#13;&#10;XLBColCount:3=1&#13;&#10;Style:2=0&#13;&#10;" sqref="Q24:Q26">
      <formula1>0</formula1>
      <formula2>300</formula2>
    </dataValidation>
    <dataValidation errorStyle="information" type="textLength" allowBlank="1" showInputMessage="1" showErrorMessage="1" error="XLBVal:6=4095.86&#13;&#10;XLBRowCount:3=1&#13;&#10;XLBColCount:3=1&#13;&#10;Style:2=0&#13;&#10;" sqref="J27">
      <formula1>0</formula1>
      <formula2>300</formula2>
    </dataValidation>
    <dataValidation errorStyle="information" type="textLength" allowBlank="1" showInputMessage="1" showErrorMessage="1" error="XLBVal:6=8955.32&#13;&#10;XLBRowCount:3=1&#13;&#10;XLBColCount:3=1&#13;&#10;Style:2=0&#13;&#10;" sqref="K27">
      <formula1>0</formula1>
      <formula2>300</formula2>
    </dataValidation>
    <dataValidation errorStyle="information" type="textLength" allowBlank="1" showInputMessage="1" showErrorMessage="1" error="XLBVal:6=3942.16&#13;&#10;XLBRowCount:3=1&#13;&#10;XLBColCount:3=1&#13;&#10;Style:2=0&#13;&#10;" sqref="L27">
      <formula1>0</formula1>
      <formula2>300</formula2>
    </dataValidation>
    <dataValidation errorStyle="information" type="textLength" allowBlank="1" showInputMessage="1" showErrorMessage="1" error="XLBVal:6=4472.73&#13;&#10;XLBRowCount:3=1&#13;&#10;XLBColCount:3=1&#13;&#10;Style:2=0&#13;&#10;" sqref="O27">
      <formula1>0</formula1>
      <formula2>300</formula2>
    </dataValidation>
    <dataValidation errorStyle="information" type="textLength" allowBlank="1" showInputMessage="1" showErrorMessage="1" error="XLBVal:6=7143.13&#13;&#10;XLBRowCount:3=1&#13;&#10;XLBColCount:3=1&#13;&#10;Style:2=0&#13;&#10;" sqref="P27">
      <formula1>0</formula1>
      <formula2>300</formula2>
    </dataValidation>
    <dataValidation errorStyle="information" type="textLength" allowBlank="1" showInputMessage="1" showErrorMessage="1" error="XLBVal:6=13327.92&#13;&#10;XLBRowCount:3=1&#13;&#10;XLBColCount:3=1&#13;&#10;Style:2=0&#13;&#10;" sqref="Q27">
      <formula1>0</formula1>
      <formula2>300</formula2>
    </dataValidation>
    <dataValidation errorStyle="information" type="textLength" allowBlank="1" showInputMessage="1" showErrorMessage="1" error="XLBVal:6=10321.95&#13;&#10;XLBRowCount:3=1&#13;&#10;XLBColCount:3=1&#13;&#10;Style:2=0&#13;&#10;" sqref="J32">
      <formula1>0</formula1>
      <formula2>300</formula2>
    </dataValidation>
    <dataValidation errorStyle="information" type="textLength" allowBlank="1" showInputMessage="1" showErrorMessage="1" error="XLBVal:6=20643.9&#13;&#10;XLBRowCount:3=1&#13;&#10;XLBColCount:3=1&#13;&#10;Style:2=0&#13;&#10;" sqref="K32">
      <formula1>0</formula1>
      <formula2>300</formula2>
    </dataValidation>
    <dataValidation errorStyle="information" type="textLength" allowBlank="1" showInputMessage="1" showErrorMessage="1" error="XLBVal:6=10321.23&#13;&#10;XLBRowCount:3=1&#13;&#10;XLBColCount:3=1&#13;&#10;Style:2=0&#13;&#10;" sqref="L32">
      <formula1>0</formula1>
      <formula2>300</formula2>
    </dataValidation>
    <dataValidation errorStyle="information" type="textLength" allowBlank="1" showInputMessage="1" showErrorMessage="1" error="XLBVal:6=4612.44&#13;&#10;XLBRowCount:3=1&#13;&#10;XLBColCount:3=1&#13;&#10;Style:2=0&#13;&#10;" sqref="O32">
      <formula1>0</formula1>
      <formula2>300</formula2>
    </dataValidation>
    <dataValidation errorStyle="information" type="textLength" allowBlank="1" showInputMessage="1" showErrorMessage="1" error="XLBVal:6=13904.61&#13;&#10;XLBRowCount:3=1&#13;&#10;XLBColCount:3=1&#13;&#10;Style:2=0&#13;&#10;" sqref="P32">
      <formula1>0</formula1>
      <formula2>300</formula2>
    </dataValidation>
    <dataValidation errorStyle="information" type="textLength" allowBlank="1" showInputMessage="1" showErrorMessage="1" error="XLBVal:6=16955.73&#13;&#10;XLBRowCount:3=1&#13;&#10;XLBColCount:3=1&#13;&#10;Style:2=0&#13;&#10;" sqref="Q32">
      <formula1>0</formula1>
      <formula2>300</formula2>
    </dataValidation>
    <dataValidation errorStyle="information" type="textLength" allowBlank="1" showInputMessage="1" showErrorMessage="1" error="XLBVal:6=149.16&#13;&#10;XLBRowCount:3=1&#13;&#10;XLBColCount:3=1&#13;&#10;Style:2=0&#13;&#10;" sqref="K33">
      <formula1>0</formula1>
      <formula2>300</formula2>
    </dataValidation>
    <dataValidation errorStyle="information" type="textLength" allowBlank="1" showInputMessage="1" showErrorMessage="1" error="XLBVal:6=259.41&#13;&#10;XLBRowCount:3=1&#13;&#10;XLBColCount:3=1&#13;&#10;Style:2=0&#13;&#10;" sqref="Q33">
      <formula1>0</formula1>
      <formula2>300</formula2>
    </dataValidation>
    <dataValidation errorStyle="information" type="textLength" allowBlank="1" showInputMessage="1" showErrorMessage="1" error="XLBVal:6=27050.73&#13;&#10;XLBRowCount:3=1&#13;&#10;XLBColCount:3=1&#13;&#10;Style:2=0&#13;&#10;" sqref="G34">
      <formula1>0</formula1>
      <formula2>300</formula2>
    </dataValidation>
    <dataValidation errorStyle="information" type="textLength" allowBlank="1" showInputMessage="1" showErrorMessage="1" error="XLBVal:6=51375.39&#13;&#10;XLBRowCount:3=1&#13;&#10;XLBColCount:3=1&#13;&#10;Style:2=0&#13;&#10;" sqref="H34">
      <formula1>0</formula1>
      <formula2>300</formula2>
    </dataValidation>
    <dataValidation errorStyle="information" type="textLength" allowBlank="1" showInputMessage="1" showErrorMessage="1" error="XLBVal:6=40180.17&#13;&#10;XLBRowCount:3=1&#13;&#10;XLBColCount:3=1&#13;&#10;Style:2=0&#13;&#10;" sqref="I34">
      <formula1>0</formula1>
      <formula2>300</formula2>
    </dataValidation>
    <dataValidation errorStyle="information" type="textLength" allowBlank="1" showInputMessage="1" showErrorMessage="1" error="XLBVal:6=35175.24&#13;&#10;XLBRowCount:3=1&#13;&#10;XLBColCount:3=1&#13;&#10;Style:2=0&#13;&#10;" sqref="J34">
      <formula1>0</formula1>
      <formula2>300</formula2>
    </dataValidation>
    <dataValidation errorStyle="information" type="textLength" allowBlank="1" showInputMessage="1" showErrorMessage="1" error="XLBVal:6=6083.64&#13;&#10;XLBRowCount:3=1&#13;&#10;XLBColCount:3=1&#13;&#10;Style:2=0&#13;&#10;" sqref="K34">
      <formula1>0</formula1>
      <formula2>300</formula2>
    </dataValidation>
    <dataValidation errorStyle="information" type="textLength" allowBlank="1" showInputMessage="1" showErrorMessage="1" error="XLBVal:6=49721.02&#13;&#10;XLBRowCount:3=1&#13;&#10;XLBColCount:3=1&#13;&#10;Style:2=0&#13;&#10;" sqref="L34">
      <formula1>0</formula1>
      <formula2>300</formula2>
    </dataValidation>
    <dataValidation errorStyle="information" type="textLength" allowBlank="1" showInputMessage="1" showErrorMessage="1" error="XLBVal:6=79967.77&#13;&#10;XLBRowCount:3=1&#13;&#10;XLBColCount:3=1&#13;&#10;Style:2=0&#13;&#10;" sqref="M34">
      <formula1>0</formula1>
      <formula2>300</formula2>
    </dataValidation>
    <dataValidation errorStyle="information" type="textLength" allowBlank="1" showInputMessage="1" showErrorMessage="1" error="XLBVal:6=200729.46&#13;&#10;XLBRowCount:3=1&#13;&#10;XLBColCount:3=1&#13;&#10;Style:2=0&#13;&#10;" sqref="O34">
      <formula1>0</formula1>
      <formula2>300</formula2>
    </dataValidation>
    <dataValidation errorStyle="information" type="textLength" allowBlank="1" showInputMessage="1" showErrorMessage="1" error="XLBVal:6=26713.08&#13;&#10;XLBRowCount:3=1&#13;&#10;XLBColCount:3=1&#13;&#10;Style:2=0&#13;&#10;" sqref="P34">
      <formula1>0</formula1>
      <formula2>300</formula2>
    </dataValidation>
    <dataValidation errorStyle="information" type="textLength" allowBlank="1" showInputMessage="1" showErrorMessage="1" error="XLBVal:6=189265.06&#13;&#10;XLBRowCount:3=1&#13;&#10;XLBColCount:3=1&#13;&#10;Style:2=0&#13;&#10;" sqref="Q34">
      <formula1>0</formula1>
      <formula2>300</formula2>
    </dataValidation>
    <dataValidation errorStyle="information" type="textLength" allowBlank="1" showInputMessage="1" showErrorMessage="1" error="XLBVal:6=242.3&#13;&#10;XLBRowCount:3=1&#13;&#10;XLBColCount:3=1&#13;&#10;Style:2=0&#13;&#10;" sqref="G35">
      <formula1>0</formula1>
      <formula2>300</formula2>
    </dataValidation>
    <dataValidation errorStyle="information" type="textLength" allowBlank="1" showInputMessage="1" showErrorMessage="1" error="XLBVal:6=900.72&#13;&#10;XLBRowCount:3=1&#13;&#10;XLBColCount:3=1&#13;&#10;Style:2=0&#13;&#10;" sqref="H35">
      <formula1>0</formula1>
      <formula2>300</formula2>
    </dataValidation>
    <dataValidation errorStyle="information" type="textLength" allowBlank="1" showInputMessage="1" showErrorMessage="1" error="XLBVal:6=389.45&#13;&#10;XLBRowCount:3=1&#13;&#10;XLBColCount:3=1&#13;&#10;Style:2=0&#13;&#10;" sqref="I35">
      <formula1>0</formula1>
      <formula2>300</formula2>
    </dataValidation>
    <dataValidation errorStyle="information" type="textLength" allowBlank="1" showInputMessage="1" showErrorMessage="1" error="XLBVal:6=593.99&#13;&#10;XLBRowCount:3=1&#13;&#10;XLBColCount:3=1&#13;&#10;Style:2=0&#13;&#10;" sqref="J35">
      <formula1>0</formula1>
      <formula2>300</formula2>
    </dataValidation>
    <dataValidation errorStyle="information" type="textLength" allowBlank="1" showInputMessage="1" showErrorMessage="1" error="XLBVal:6=58.7&#13;&#10;XLBRowCount:3=1&#13;&#10;XLBColCount:3=1&#13;&#10;Style:2=0&#13;&#10;" sqref="K35">
      <formula1>0</formula1>
      <formula2>300</formula2>
    </dataValidation>
    <dataValidation errorStyle="information" type="textLength" allowBlank="1" showInputMessage="1" showErrorMessage="1" error="XLBVal:6=892&#13;&#10;XLBRowCount:3=1&#13;&#10;XLBColCount:3=1&#13;&#10;Style:2=0&#13;&#10;" sqref="L35">
      <formula1>0</formula1>
      <formula2>300</formula2>
    </dataValidation>
    <dataValidation errorStyle="information" type="textLength" allowBlank="1" showInputMessage="1" showErrorMessage="1" error="XLBVal:6=770.32&#13;&#10;XLBRowCount:3=1&#13;&#10;XLBColCount:3=1&#13;&#10;Style:2=0&#13;&#10;" sqref="M35">
      <formula1>0</formula1>
      <formula2>300</formula2>
    </dataValidation>
    <dataValidation errorStyle="information" type="textLength" allowBlank="1" showInputMessage="1" showErrorMessage="1" error="XLBVal:6=3099.5&#13;&#10;XLBRowCount:3=1&#13;&#10;XLBColCount:3=1&#13;&#10;Style:2=0&#13;&#10;" sqref="O35">
      <formula1>0</formula1>
      <formula2>300</formula2>
    </dataValidation>
    <dataValidation errorStyle="information" type="textLength" allowBlank="1" showInputMessage="1" showErrorMessage="1" error="XLBVal:6=753.72&#13;&#10;XLBRowCount:3=1&#13;&#10;XLBColCount:3=1&#13;&#10;Style:2=0&#13;&#10;" sqref="P35">
      <formula1>0</formula1>
      <formula2>300</formula2>
    </dataValidation>
    <dataValidation errorStyle="information" type="textLength" allowBlank="1" showInputMessage="1" showErrorMessage="1" error="XLBVal:6=2351.74&#13;&#10;XLBRowCount:3=1&#13;&#10;XLBColCount:3=1&#13;&#10;Style:2=0&#13;&#10;" sqref="Q35">
      <formula1>0</formula1>
      <formula2>300</formula2>
    </dataValidation>
    <dataValidation errorStyle="information" type="textLength" allowBlank="1" showInputMessage="1" showErrorMessage="1" error="XLBVal:6=1973.17&#13;&#10;XLBRowCount:3=1&#13;&#10;XLBColCount:3=1&#13;&#10;Style:2=0&#13;&#10;" sqref="G36">
      <formula1>0</formula1>
      <formula2>300</formula2>
    </dataValidation>
    <dataValidation errorStyle="information" type="textLength" allowBlank="1" showInputMessage="1" showErrorMessage="1" error="XLBVal:6=5880.74&#13;&#10;XLBRowCount:3=1&#13;&#10;XLBColCount:3=1&#13;&#10;Style:2=0&#13;&#10;" sqref="H36">
      <formula1>0</formula1>
      <formula2>300</formula2>
    </dataValidation>
    <dataValidation errorStyle="information" type="textLength" allowBlank="1" showInputMessage="1" showErrorMessage="1" error="XLBVal:6=4867.53&#13;&#10;XLBRowCount:3=1&#13;&#10;XLBColCount:3=1&#13;&#10;Style:2=0&#13;&#10;" sqref="I36">
      <formula1>0</formula1>
      <formula2>300</formula2>
    </dataValidation>
    <dataValidation errorStyle="information" type="textLength" allowBlank="1" showInputMessage="1" showErrorMessage="1" error="XLBVal:6=3762.78&#13;&#10;XLBRowCount:3=1&#13;&#10;XLBColCount:3=1&#13;&#10;Style:2=0&#13;&#10;" sqref="J36">
      <formula1>0</formula1>
      <formula2>300</formula2>
    </dataValidation>
    <dataValidation errorStyle="information" type="textLength" allowBlank="1" showInputMessage="1" showErrorMessage="1" error="XLBVal:6=1317.75&#13;&#10;XLBRowCount:3=1&#13;&#10;XLBColCount:3=1&#13;&#10;Style:2=0&#13;&#10;" sqref="K36">
      <formula1>0</formula1>
      <formula2>300</formula2>
    </dataValidation>
    <dataValidation errorStyle="information" type="textLength" allowBlank="1" showInputMessage="1" showErrorMessage="1" error="XLBVal:6=4105.77&#13;&#10;XLBRowCount:3=1&#13;&#10;XLBColCount:3=1&#13;&#10;Style:2=0&#13;&#10;" sqref="L36">
      <formula1>0</formula1>
      <formula2>300</formula2>
    </dataValidation>
    <dataValidation errorStyle="information" type="textLength" allowBlank="1" showInputMessage="1" showErrorMessage="1" error="XLBVal:6=6408.95&#13;&#10;XLBRowCount:3=1&#13;&#10;XLBColCount:3=1&#13;&#10;Style:2=0&#13;&#10;" sqref="M36">
      <formula1>0</formula1>
      <formula2>300</formula2>
    </dataValidation>
    <dataValidation errorStyle="information" type="textLength" allowBlank="1" showInputMessage="1" showErrorMessage="1" error="XLBVal:6=20400.24&#13;&#10;XLBRowCount:3=1&#13;&#10;XLBColCount:3=1&#13;&#10;Style:2=0&#13;&#10;" sqref="O36">
      <formula1>0</formula1>
      <formula2>300</formula2>
    </dataValidation>
    <dataValidation errorStyle="information" type="textLength" allowBlank="1" showInputMessage="1" showErrorMessage="1" error="XLBVal:6=5196.33&#13;&#10;XLBRowCount:3=1&#13;&#10;XLBColCount:3=1&#13;&#10;Style:2=0&#13;&#10;" sqref="P36">
      <formula1>0</formula1>
      <formula2>300</formula2>
    </dataValidation>
    <dataValidation errorStyle="information" type="textLength" allowBlank="1" showInputMessage="1" showErrorMessage="1" error="XLBVal:6=20689.01&#13;&#10;XLBRowCount:3=1&#13;&#10;XLBColCount:3=1&#13;&#10;Style:2=0&#13;&#10;" sqref="Q36">
      <formula1>0</formula1>
      <formula2>300</formula2>
    </dataValidation>
    <dataValidation errorStyle="information" type="textLength" allowBlank="1" showInputMessage="1" showErrorMessage="1" error="XLBVal:6=2847.31&#13;&#10;XLBRowCount:3=1&#13;&#10;XLBColCount:3=1&#13;&#10;Style:2=0&#13;&#10;" sqref="G37">
      <formula1>0</formula1>
      <formula2>300</formula2>
    </dataValidation>
    <dataValidation errorStyle="information" type="textLength" allowBlank="1" showInputMessage="1" showErrorMessage="1" error="XLBVal:6=7586.73&#13;&#10;XLBRowCount:3=1&#13;&#10;XLBColCount:3=1&#13;&#10;Style:2=0&#13;&#10;" sqref="H37">
      <formula1>0</formula1>
      <formula2>300</formula2>
    </dataValidation>
    <dataValidation errorStyle="information" type="textLength" allowBlank="1" showInputMessage="1" showErrorMessage="1" error="XLBVal:6=5359.32&#13;&#10;XLBRowCount:3=1&#13;&#10;XLBColCount:3=1&#13;&#10;Style:2=0&#13;&#10;" sqref="I37">
      <formula1>0</formula1>
      <formula2>300</formula2>
    </dataValidation>
    <dataValidation errorStyle="information" type="textLength" allowBlank="1" showInputMessage="1" showErrorMessage="1" error="XLBVal:6=7123.74&#13;&#10;XLBRowCount:3=1&#13;&#10;XLBColCount:3=1&#13;&#10;Style:2=0&#13;&#10;" sqref="L37">
      <formula1>0</formula1>
      <formula2>300</formula2>
    </dataValidation>
    <dataValidation errorStyle="information" type="textLength" allowBlank="1" showInputMessage="1" showErrorMessage="1" error="XLBVal:6=3138.93&#13;&#10;XLBRowCount:3=1&#13;&#10;XLBColCount:3=1&#13;&#10;Style:2=0&#13;&#10;" sqref="K37">
      <formula1>0</formula1>
      <formula2>300</formula2>
    </dataValidation>
    <dataValidation errorStyle="information" type="textLength" allowBlank="1" showInputMessage="1" showErrorMessage="1" error="XLBVal:6=9594.11&#13;&#10;XLBRowCount:3=1&#13;&#10;XLBColCount:3=1&#13;&#10;Style:2=0&#13;&#10;" sqref="M37">
      <formula1>0</formula1>
      <formula2>300</formula2>
    </dataValidation>
    <dataValidation errorStyle="information" type="textLength" allowBlank="1" showInputMessage="1" showErrorMessage="1" error="XLBVal:6=25332.36&#13;&#10;XLBRowCount:3=1&#13;&#10;XLBColCount:3=1&#13;&#10;Style:2=0&#13;&#10;" sqref="O37">
      <formula1>0</formula1>
      <formula2>300</formula2>
    </dataValidation>
    <dataValidation errorStyle="information" type="textLength" allowBlank="1" showInputMessage="1" showErrorMessage="1" error="XLBVal:6=6277.86&#13;&#10;XLBRowCount:3=1&#13;&#10;XLBColCount:3=1&#13;&#10;Style:2=0&#13;&#10;" sqref="P37">
      <formula1>0</formula1>
      <formula2>300</formula2>
    </dataValidation>
    <dataValidation errorStyle="information" type="textLength" allowBlank="1" showInputMessage="1" showErrorMessage="1" error="XLBVal:6=25346.81&#13;&#10;XLBRowCount:3=1&#13;&#10;XLBColCount:3=1&#13;&#10;Style:2=0&#13;&#10;" sqref="Q37">
      <formula1>0</formula1>
      <formula2>300</formula2>
    </dataValidation>
    <dataValidation errorStyle="information" type="textLength" allowBlank="1" showInputMessage="1" showErrorMessage="1" error="XLBVal:6=972.01&#13;&#10;XLBRowCount:3=1&#13;&#10;XLBColCount:3=1&#13;&#10;Style:2=0&#13;&#10;" sqref="J38">
      <formula1>0</formula1>
      <formula2>300</formula2>
    </dataValidation>
    <dataValidation errorStyle="information" type="textLength" allowBlank="1" showInputMessage="1" showErrorMessage="1" error="XLBVal:6=1195.37&#13;&#10;XLBRowCount:3=1&#13;&#10;XLBColCount:3=1&#13;&#10;Style:2=0&#13;&#10;" sqref="H38">
      <formula1>0</formula1>
      <formula2>300</formula2>
    </dataValidation>
    <dataValidation errorStyle="information" type="textLength" allowBlank="1" showInputMessage="1" showErrorMessage="1" error="XLBVal:6=485.98&#13;&#10;XLBRowCount:3=1&#13;&#10;XLBColCount:3=1&#13;&#10;Style:2=0&#13;&#10;" sqref="K38">
      <formula1>0</formula1>
      <formula2>300</formula2>
    </dataValidation>
    <dataValidation errorStyle="information" type="textLength" allowBlank="1" showInputMessage="1" showErrorMessage="1" error="XLBVal:6=972.25&#13;&#10;XLBRowCount:3=1&#13;&#10;XLBColCount:3=1&#13;&#10;Style:2=0&#13;&#10;" sqref="L38">
      <formula1>0</formula1>
      <formula2>300</formula2>
    </dataValidation>
    <dataValidation errorStyle="information" type="textLength" allowBlank="1" showInputMessage="1" showErrorMessage="1" error="XLBVal:6=1528.39&#13;&#10;XLBRowCount:3=1&#13;&#10;XLBColCount:3=1&#13;&#10;Style:2=0&#13;&#10;" sqref="M38">
      <formula1>0</formula1>
      <formula2>300</formula2>
    </dataValidation>
    <dataValidation errorStyle="information" type="textLength" allowBlank="1" showInputMessage="1" showErrorMessage="1" error="XLBVal:6=7160.04&#13;&#10;XLBRowCount:3=1&#13;&#10;XLBColCount:3=1&#13;&#10;Style:2=0&#13;&#10;" sqref="O38">
      <formula1>0</formula1>
      <formula2>300</formula2>
    </dataValidation>
    <dataValidation errorStyle="information" type="textLength" allowBlank="1" showInputMessage="1" showErrorMessage="1" error="XLBVal:6=971.99&#13;&#10;XLBRowCount:3=1&#13;&#10;XLBColCount:3=1&#13;&#10;Style:2=0&#13;&#10;" sqref="P38">
      <formula1>0</formula1>
      <formula2>300</formula2>
    </dataValidation>
    <dataValidation errorStyle="information" type="textLength" allowBlank="1" showInputMessage="1" showErrorMessage="1" error="XLBVal:6=5831.95&#13;&#10;XLBRowCount:3=1&#13;&#10;XLBColCount:3=1&#13;&#10;Style:2=0&#13;&#10;" sqref="Q38">
      <formula1>0</formula1>
      <formula2>300</formula2>
    </dataValidation>
    <dataValidation errorStyle="information" type="textLength" allowBlank="1" showInputMessage="1" showErrorMessage="1" error="XLBVal:6=8365.14&#13;&#10;XLBRowCount:3=1&#13;&#10;XLBColCount:3=1&#13;&#10;Style:2=0&#13;&#10;" sqref="G39">
      <formula1>0</formula1>
      <formula2>300</formula2>
    </dataValidation>
    <dataValidation errorStyle="information" type="textLength" allowBlank="1" showInputMessage="1" showErrorMessage="1" error="XLBVal:6=273.37&#13;&#10;XLBRowCount:3=1&#13;&#10;XLBColCount:3=1&#13;&#10;Style:2=0&#13;&#10;" sqref="H39">
      <formula1>0</formula1>
      <formula2>300</formula2>
    </dataValidation>
    <dataValidation errorStyle="information" type="textLength" allowBlank="1" showInputMessage="1" showErrorMessage="1" error="XLBVal:6=159.04&#13;&#10;XLBRowCount:3=1&#13;&#10;XLBColCount:3=1&#13;&#10;Style:2=0&#13;&#10;" sqref="I39">
      <formula1>0</formula1>
      <formula2>300</formula2>
    </dataValidation>
    <dataValidation errorStyle="information" type="textLength" allowBlank="1" showInputMessage="1" showErrorMessage="1" error="XLBVal:6=2535.08&#13;&#10;XLBRowCount:3=1&#13;&#10;XLBColCount:3=1&#13;&#10;Style:2=0&#13;&#10;" sqref="J39">
      <formula1>0</formula1>
      <formula2>300</formula2>
    </dataValidation>
    <dataValidation errorStyle="information" type="textLength" allowBlank="1" showInputMessage="1" showErrorMessage="1" error="XLBVal:6=-371.39&#13;&#10;XLBRowCount:3=1&#13;&#10;XLBColCount:3=1&#13;&#10;Style:2=0&#13;&#10;" sqref="K39">
      <formula1>0</formula1>
      <formula2>300</formula2>
    </dataValidation>
    <dataValidation errorStyle="information" type="textLength" allowBlank="1" showInputMessage="1" showErrorMessage="1" error="XLBVal:6=-943.33&#13;&#10;XLBRowCount:3=1&#13;&#10;XLBColCount:3=1&#13;&#10;Style:2=0&#13;&#10;" sqref="L39">
      <formula1>0</formula1>
      <formula2>300</formula2>
    </dataValidation>
    <dataValidation errorStyle="information" type="textLength" allowBlank="1" showInputMessage="1" showErrorMessage="1" error="XLBVal:6=2176.39&#13;&#10;XLBRowCount:3=1&#13;&#10;XLBColCount:3=1&#13;&#10;Style:2=0&#13;&#10;" sqref="M39">
      <formula1>0</formula1>
      <formula2>300</formula2>
    </dataValidation>
    <dataValidation errorStyle="information" type="textLength" allowBlank="1" showInputMessage="1" showErrorMessage="1" error="XLBVal:6=18210.55&#13;&#10;XLBRowCount:3=1&#13;&#10;XLBColCount:3=1&#13;&#10;Style:2=0&#13;&#10;" sqref="O39">
      <formula1>0</formula1>
      <formula2>300</formula2>
    </dataValidation>
    <dataValidation errorStyle="information" type="textLength" allowBlank="1" showInputMessage="1" showErrorMessage="1" error="XLBVal:6=1401.86&#13;&#10;XLBRowCount:3=1&#13;&#10;XLBColCount:3=1&#13;&#10;Style:2=0&#13;&#10;" sqref="P39">
      <formula1>0</formula1>
      <formula2>300</formula2>
    </dataValidation>
    <dataValidation errorStyle="information" type="textLength" allowBlank="1" showInputMessage="1" showErrorMessage="1" error="XLBVal:6=70127.54&#13;&#10;XLBRowCount:3=1&#13;&#10;XLBColCount:3=1&#13;&#10;Style:2=0&#13;&#10;" sqref="Q39">
      <formula1>0</formula1>
      <formula2>300</formula2>
    </dataValidation>
    <dataValidation errorStyle="information" type="textLength" allowBlank="1" showInputMessage="1" showErrorMessage="1" error="XLBVal:6=2874.79&#13;&#10;XLBRowCount:3=1&#13;&#10;XLBColCount:3=1&#13;&#10;Style:2=0&#13;&#10;" sqref="G40">
      <formula1>0</formula1>
      <formula2>300</formula2>
    </dataValidation>
    <dataValidation errorStyle="information" type="textLength" allowBlank="1" showInputMessage="1" showErrorMessage="1" error="XLBVal:6=14708.06&#13;&#10;XLBRowCount:3=1&#13;&#10;XLBColCount:3=1&#13;&#10;Style:2=0&#13;&#10;" sqref="H40">
      <formula1>0</formula1>
      <formula2>300</formula2>
    </dataValidation>
    <dataValidation errorStyle="information" type="textLength" allowBlank="1" showInputMessage="1" showErrorMessage="1" error="XLBVal:6=8585.1&#13;&#10;XLBRowCount:3=1&#13;&#10;XLBColCount:3=1&#13;&#10;Style:2=0&#13;&#10;" sqref="I40">
      <formula1>0</formula1>
      <formula2>300</formula2>
    </dataValidation>
    <dataValidation errorStyle="information" type="textLength" allowBlank="1" showInputMessage="1" showErrorMessage="1" error="XLBVal:6=8833.45&#13;&#10;XLBRowCount:3=1&#13;&#10;XLBColCount:3=1&#13;&#10;Style:2=0&#13;&#10;" sqref="J40">
      <formula1>0</formula1>
      <formula2>300</formula2>
    </dataValidation>
    <dataValidation errorStyle="information" type="textLength" allowBlank="1" showInputMessage="1" showErrorMessage="1" error="XLBVal:6=2905.93&#13;&#10;XLBRowCount:3=1&#13;&#10;XLBColCount:3=1&#13;&#10;Style:2=0&#13;&#10;" sqref="K40">
      <formula1>0</formula1>
      <formula2>300</formula2>
    </dataValidation>
    <dataValidation errorStyle="information" type="textLength" allowBlank="1" showInputMessage="1" showErrorMessage="1" error="XLBVal:6=13389.14&#13;&#10;XLBRowCount:3=1&#13;&#10;XLBColCount:3=1&#13;&#10;Style:2=0&#13;&#10;" sqref="L40">
      <formula1>0</formula1>
      <formula2>300</formula2>
    </dataValidation>
    <dataValidation errorStyle="information" type="textLength" allowBlank="1" showInputMessage="1" showErrorMessage="1" error="XLBVal:6=15850.83&#13;&#10;XLBRowCount:3=1&#13;&#10;XLBColCount:3=1&#13;&#10;Style:2=0&#13;&#10;" sqref="M40">
      <formula1>0</formula1>
      <formula2>300</formula2>
    </dataValidation>
    <dataValidation errorStyle="information" type="textLength" allowBlank="1" showInputMessage="1" showErrorMessage="1" error="XLBVal:6=42311.38&#13;&#10;XLBRowCount:3=1&#13;&#10;XLBColCount:3=1&#13;&#10;Style:2=0&#13;&#10;" sqref="O40">
      <formula1>0</formula1>
      <formula2>300</formula2>
    </dataValidation>
    <dataValidation errorStyle="information" type="textLength" allowBlank="1" showInputMessage="1" showErrorMessage="1" error="XLBVal:6=8577.35&#13;&#10;XLBRowCount:3=1&#13;&#10;XLBColCount:3=1&#13;&#10;Style:2=0&#13;&#10;" sqref="P40">
      <formula1>0</formula1>
      <formula2>300</formula2>
    </dataValidation>
    <dataValidation errorStyle="information" type="textLength" allowBlank="1" showInputMessage="1" showErrorMessage="1" error="XLBVal:6=42546.6&#13;&#10;XLBRowCount:3=1&#13;&#10;XLBColCount:3=1&#13;&#10;Style:2=0&#13;&#10;" sqref="Q40">
      <formula1>0</formula1>
      <formula2>300</formula2>
    </dataValidation>
    <dataValidation errorStyle="information" type="textLength" allowBlank="1" showInputMessage="1" showErrorMessage="1" error="XLBVal:6=414.92&#13;&#10;XLBRowCount:3=1&#13;&#10;XLBColCount:3=1&#13;&#10;Style:2=0&#13;&#10;" sqref="L41">
      <formula1>0</formula1>
      <formula2>300</formula2>
    </dataValidation>
    <dataValidation errorStyle="information" type="textLength" allowBlank="1" showInputMessage="1" showErrorMessage="1" error="XLBVal:6=625&#13;&#10;XLBRowCount:3=1&#13;&#10;XLBColCount:3=1&#13;&#10;Style:2=0&#13;&#10;" sqref="H41">
      <formula1>0</formula1>
      <formula2>300</formula2>
    </dataValidation>
    <dataValidation errorStyle="information" type="textLength" allowBlank="1" showInputMessage="1" showErrorMessage="1" error="XLBVal:6=875&#13;&#10;XLBRowCount:3=1&#13;&#10;XLBColCount:3=1&#13;&#10;Style:2=0&#13;&#10;" sqref="M41">
      <formula1>0</formula1>
      <formula2>300</formula2>
    </dataValidation>
    <dataValidation errorStyle="information" type="textLength" allowBlank="1" showInputMessage="1" showErrorMessage="1" error="XLBVal:6=1582&#13;&#10;XLBRowCount:3=1&#13;&#10;XLBColCount:3=1&#13;&#10;Style:2=0&#13;&#10;" sqref="O41">
      <formula1>0</formula1>
      <formula2>300</formula2>
    </dataValidation>
    <dataValidation errorStyle="information" type="textLength" allowBlank="1" showInputMessage="1" showErrorMessage="1" error="XLBVal:6=300&#13;&#10;XLBRowCount:3=1&#13;&#10;XLBColCount:3=1&#13;&#10;Style:2=0&#13;&#10;" sqref="P41">
      <formula1>0</formula1>
      <formula2>300</formula2>
    </dataValidation>
    <dataValidation errorStyle="information" type="textLength" allowBlank="1" showInputMessage="1" showErrorMessage="1" error="XLBVal:6=1834.6&#13;&#10;XLBRowCount:3=1&#13;&#10;XLBColCount:3=1&#13;&#10;Style:2=0&#13;&#10;" sqref="Q41">
      <formula1>0</formula1>
      <formula2>300</formula2>
    </dataValidation>
    <dataValidation errorStyle="information" type="textLength" allowBlank="1" showInputMessage="1" showErrorMessage="1" error="XLBVal:6=155280.45&#13;&#10;XLBRowCount:3=1&#13;&#10;XLBColCount:3=1&#13;&#10;Style:2=0&#13;&#10;" sqref="W23">
      <formula1>0</formula1>
      <formula2>300</formula2>
    </dataValidation>
    <dataValidation errorStyle="information" type="textLength" allowBlank="1" showInputMessage="1" showErrorMessage="1" error="XLBVal:6=40541.64&#13;&#10;XLBRowCount:3=1&#13;&#10;XLBColCount:3=1&#13;&#10;Style:2=0&#13;&#10;" sqref="W24:W26">
      <formula1>0</formula1>
      <formula2>300</formula2>
    </dataValidation>
    <dataValidation errorStyle="information" type="textLength" allowBlank="1" showInputMessage="1" showErrorMessage="1" error="XLBVal:6=150360.65&#13;&#10;XLBRowCount:3=1&#13;&#10;XLBColCount:3=1&#13;&#10;Style:2=0&#13;&#10;" sqref="W34">
      <formula1>0</formula1>
      <formula2>300</formula2>
    </dataValidation>
    <dataValidation errorStyle="information" type="textLength" allowBlank="1" showInputMessage="1" showErrorMessage="1" error="XLBVal:6=1633.54&#13;&#10;XLBRowCount:3=1&#13;&#10;XLBColCount:3=1&#13;&#10;Style:2=0&#13;&#10;" sqref="W35">
      <formula1>0</formula1>
      <formula2>300</formula2>
    </dataValidation>
    <dataValidation errorStyle="information" type="textLength" allowBlank="1" showInputMessage="1" showErrorMessage="1" error="XLBVal:6=23120.21&#13;&#10;XLBRowCount:3=1&#13;&#10;XLBColCount:3=1&#13;&#10;Style:2=0&#13;&#10;" sqref="W36">
      <formula1>0</formula1>
      <formula2>300</formula2>
    </dataValidation>
    <dataValidation errorStyle="information" type="textLength" allowBlank="1" showInputMessage="1" showErrorMessage="1" error="XLBVal:6=32565.7&#13;&#10;XLBRowCount:3=1&#13;&#10;XLBColCount:3=1&#13;&#10;Style:2=0&#13;&#10;" sqref="W37">
      <formula1>0</formula1>
      <formula2>300</formula2>
    </dataValidation>
    <dataValidation errorStyle="information" type="textLength" allowBlank="1" showInputMessage="1" showErrorMessage="1" error="XLBVal:6=4651.84&#13;&#10;XLBRowCount:3=1&#13;&#10;XLBColCount:3=1&#13;&#10;Style:2=0&#13;&#10;" sqref="W38">
      <formula1>0</formula1>
      <formula2>300</formula2>
    </dataValidation>
    <dataValidation errorStyle="information" type="textLength" allowBlank="1" showInputMessage="1" showErrorMessage="1" error="XLBVal:6=-8244.88&#13;&#10;XLBRowCount:3=1&#13;&#10;XLBColCount:3=1&#13;&#10;Style:2=0&#13;&#10;" sqref="W39">
      <formula1>0</formula1>
      <formula2>300</formula2>
    </dataValidation>
    <dataValidation errorStyle="information" type="textLength" allowBlank="1" showInputMessage="1" showErrorMessage="1" error="XLBVal:6=40891.49&#13;&#10;XLBRowCount:3=1&#13;&#10;XLBColCount:3=1&#13;&#10;Style:2=0&#13;&#10;" sqref="W40">
      <formula1>0</formula1>
      <formula2>300</formula2>
    </dataValidation>
    <dataValidation errorStyle="information" type="textLength" allowBlank="1" showInputMessage="1" showErrorMessage="1" error="XLBVal:6=3357.42&#13;&#10;XLBRowCount:3=1&#13;&#10;XLBColCount:3=1&#13;&#10;Style:2=0&#13;&#10;" sqref="W41">
      <formula1>0</formula1>
      <formula2>300</formula2>
    </dataValidation>
    <dataValidation errorStyle="information" type="textLength" allowBlank="1" showInputMessage="1" showErrorMessage="1" error="XLBVal:6=2100&#13;&#10;XLBRowCount:3=1&#13;&#10;XLBColCount:3=1&#13;&#10;Style:2=0&#13;&#10;" sqref="H14">
      <formula1>0</formula1>
      <formula2>300</formula2>
    </dataValidation>
    <dataValidation errorStyle="information" type="textLength" allowBlank="1" showInputMessage="1" showErrorMessage="1" error="XLBVal:6=35236.01&#13;&#10;XLBRowCount:3=1&#13;&#10;XLBColCount:3=1&#13;&#10;Style:2=0&#13;&#10;" sqref="O14">
      <formula1>0</formula1>
      <formula2>300</formula2>
    </dataValidation>
    <dataValidation errorStyle="information" type="textLength" allowBlank="1" showInputMessage="1" showErrorMessage="1" error="XLBVal:6=775&#13;&#10;XLBRowCount:3=1&#13;&#10;XLBColCount:3=1&#13;&#10;Style:2=0&#13;&#10;" sqref="F113">
      <formula1>0</formula1>
      <formula2>300</formula2>
    </dataValidation>
    <dataValidation errorStyle="information" type="textLength" allowBlank="1" showInputMessage="1" showErrorMessage="1" error="XLBVal:6=-1856.5&#13;&#10;XLBRowCount:3=1&#13;&#10;XLBColCount:3=1&#13;&#10;Style:2=0&#13;&#10;" sqref="G113">
      <formula1>0</formula1>
      <formula2>300</formula2>
    </dataValidation>
    <dataValidation errorStyle="information" type="textLength" allowBlank="1" showInputMessage="1" showErrorMessage="1" error="XLBVal:6=4805&#13;&#10;XLBRowCount:3=1&#13;&#10;XLBColCount:3=1&#13;&#10;Style:2=0&#13;&#10;" sqref="H113">
      <formula1>0</formula1>
      <formula2>300</formula2>
    </dataValidation>
    <dataValidation errorStyle="information" type="textLength" allowBlank="1" showInputMessage="1" showErrorMessage="1" error="XLBVal:6=1730&#13;&#10;XLBRowCount:3=1&#13;&#10;XLBColCount:3=1&#13;&#10;Style:2=0&#13;&#10;" sqref="I113">
      <formula1>0</formula1>
      <formula2>300</formula2>
    </dataValidation>
    <dataValidation errorStyle="information" type="textLength" allowBlank="1" showInputMessage="1" showErrorMessage="1" error="XLBVal:6=1264.5&#13;&#10;XLBRowCount:3=1&#13;&#10;XLBColCount:3=1&#13;&#10;Style:2=0&#13;&#10;" sqref="J113">
      <formula1>0</formula1>
      <formula2>300</formula2>
    </dataValidation>
    <dataValidation errorStyle="information" type="textLength" allowBlank="1" showInputMessage="1" showErrorMessage="1" error="XLBVal:6=2088&#13;&#10;XLBRowCount:3=1&#13;&#10;XLBColCount:3=1&#13;&#10;Style:2=0&#13;&#10;" sqref="L113">
      <formula1>0</formula1>
      <formula2>300</formula2>
    </dataValidation>
    <dataValidation errorStyle="information" type="textLength" allowBlank="1" showInputMessage="1" showErrorMessage="1" error="XLBVal:6=21640.67&#13;&#10;XLBRowCount:3=1&#13;&#10;XLBColCount:3=1&#13;&#10;Style:2=0&#13;&#10;" sqref="M113">
      <formula1>0</formula1>
      <formula2>300</formula2>
    </dataValidation>
    <dataValidation errorStyle="information" type="textLength" allowBlank="1" showInputMessage="1" showErrorMessage="1" error="XLBVal:6=14504.95&#13;&#10;XLBRowCount:3=1&#13;&#10;XLBColCount:3=1&#13;&#10;Style:2=0&#13;&#10;" sqref="O113">
      <formula1>0</formula1>
      <formula2>300</formula2>
    </dataValidation>
    <dataValidation errorStyle="information" type="textLength" allowBlank="1" showInputMessage="1" showErrorMessage="1" error="XLBVal:6=150342.45&#13;&#10;XLBRowCount:3=1&#13;&#10;XLBColCount:3=1&#13;&#10;Style:2=0&#13;&#10;" sqref="F64">
      <formula1>0</formula1>
      <formula2>300</formula2>
    </dataValidation>
    <dataValidation errorStyle="information" type="textLength" allowBlank="1" showInputMessage="1" showErrorMessage="1" error="XLBVal:6=79850.5&#13;&#10;XLBRowCount:3=1&#13;&#10;XLBColCount:3=1&#13;&#10;Style:2=0&#13;&#10;" sqref="O64">
      <formula1>0</formula1>
      <formula2>300</formula2>
    </dataValidation>
    <dataValidation errorStyle="information" type="textLength" allowBlank="1" showInputMessage="1" showErrorMessage="1" error="XLBVal:6=48037.33&#13;&#10;XLBRowCount:3=1&#13;&#10;XLBColCount:3=1&#13;&#10;Style:2=0&#13;&#10;" sqref="Q64">
      <formula1>0</formula1>
      <formula2>300</formula2>
    </dataValidation>
    <dataValidation errorStyle="information" type="textLength" allowBlank="1" showInputMessage="1" showErrorMessage="1" error="XLBVal:6=44587.47&#13;&#10;XLBRowCount:3=1&#13;&#10;XLBColCount:3=1&#13;&#10;Style:2=0&#13;&#10;" sqref="W113">
      <formula1>0</formula1>
      <formula2>300</formula2>
    </dataValidation>
    <dataValidation errorStyle="information" type="textLength" allowBlank="1" showInputMessage="1" showErrorMessage="1" error="XLBVal:6=1710000&#13;&#10;XLBRowCount:3=1&#13;&#10;XLBColCount:3=1&#13;&#10;Style:2=0&#13;&#10;" sqref="K53 K55 K69">
      <formula1>0</formula1>
      <formula2>300</formula2>
    </dataValidation>
    <dataValidation errorStyle="information" type="textLength" allowBlank="1" showInputMessage="1" showErrorMessage="1" error="XLBVal:6=800&#13;&#10;XLBRowCount:3=1&#13;&#10;XLBColCount:3=1&#13;&#10;Style:2=0&#13;&#10;" sqref="O54">
      <formula1>0</formula1>
      <formula2>300</formula2>
    </dataValidation>
    <dataValidation errorStyle="information" type="textLength" allowBlank="1" showInputMessage="1" showErrorMessage="1" error="XLBVal:6=3242.62&#13;&#10;XLBRowCount:3=1&#13;&#10;XLBColCount:3=1&#13;&#10;Style:2=0&#13;&#10;" sqref="G75:G77">
      <formula1>0</formula1>
      <formula2>300</formula2>
    </dataValidation>
    <dataValidation errorStyle="information" type="textLength" allowBlank="1" showInputMessage="1" showErrorMessage="1" error="XLBVal:6=2941.79&#13;&#10;XLBRowCount:3=1&#13;&#10;XLBColCount:3=1&#13;&#10;Style:2=0&#13;&#10;" sqref="H75:H77">
      <formula1>0</formula1>
      <formula2>300</formula2>
    </dataValidation>
    <dataValidation errorStyle="information" type="textLength" allowBlank="1" showInputMessage="1" showErrorMessage="1" error="XLBVal:6=3116.67&#13;&#10;XLBRowCount:3=1&#13;&#10;XLBColCount:3=1&#13;&#10;Style:2=0&#13;&#10;" sqref="I75:I77">
      <formula1>0</formula1>
      <formula2>300</formula2>
    </dataValidation>
    <dataValidation errorStyle="information" type="textLength" allowBlank="1" showInputMessage="1" showErrorMessage="1" error="XLBVal:6=2190.16&#13;&#10;XLBRowCount:3=1&#13;&#10;XLBColCount:3=1&#13;&#10;Style:2=0&#13;&#10;" sqref="J75:J77">
      <formula1>0</formula1>
      <formula2>300</formula2>
    </dataValidation>
    <dataValidation errorStyle="information" type="textLength" allowBlank="1" showInputMessage="1" showErrorMessage="1" error="XLBVal:6=1098.55&#13;&#10;XLBRowCount:3=1&#13;&#10;XLBColCount:3=1&#13;&#10;Style:2=0&#13;&#10;" sqref="K75:K77">
      <formula1>0</formula1>
      <formula2>300</formula2>
    </dataValidation>
    <dataValidation errorStyle="information" type="textLength" allowBlank="1" showInputMessage="1" showErrorMessage="1" error="XLBVal:6=848.32&#13;&#10;XLBRowCount:3=1&#13;&#10;XLBColCount:3=1&#13;&#10;Style:2=0&#13;&#10;" sqref="L75:L77">
      <formula1>0</formula1>
      <formula2>300</formula2>
    </dataValidation>
    <dataValidation errorStyle="information" type="textLength" allowBlank="1" showInputMessage="1" showErrorMessage="1" error="XLBVal:6=46062.91&#13;&#10;XLBRowCount:3=1&#13;&#10;XLBColCount:3=1&#13;&#10;Style:2=0&#13;&#10;" sqref="M75:M77">
      <formula1>0</formula1>
      <formula2>300</formula2>
    </dataValidation>
    <dataValidation errorStyle="information" type="textLength" allowBlank="1" showInputMessage="1" showErrorMessage="1" error="XLBVal:6=15505.54&#13;&#10;XLBRowCount:3=1&#13;&#10;XLBColCount:3=1&#13;&#10;Style:2=0&#13;&#10;" sqref="O75:O77">
      <formula1>0</formula1>
      <formula2>300</formula2>
    </dataValidation>
    <dataValidation errorStyle="information" type="textLength" allowBlank="1" showInputMessage="1" showErrorMessage="1" error="XLBVal:6=11390.25&#13;&#10;XLBRowCount:3=1&#13;&#10;XLBColCount:3=1&#13;&#10;Style:2=0&#13;&#10;" sqref="Q75:Q77">
      <formula1>0</formula1>
      <formula2>300</formula2>
    </dataValidation>
    <dataValidation errorStyle="information" type="textLength" allowBlank="1" showInputMessage="1" showErrorMessage="1" error="XLBVal:6=2034.49&#13;&#10;XLBRowCount:3=1&#13;&#10;XLBColCount:3=1&#13;&#10;Style:2=0&#13;&#10;" sqref="F101">
      <formula1>0</formula1>
      <formula2>300</formula2>
    </dataValidation>
    <dataValidation errorStyle="information" type="textLength" allowBlank="1" showInputMessage="1" showErrorMessage="1" error="XLBVal:6=798.2&#13;&#10;XLBRowCount:3=1&#13;&#10;XLBColCount:3=1&#13;&#10;Style:2=0&#13;&#10;" sqref="G101">
      <formula1>0</formula1>
      <formula2>300</formula2>
    </dataValidation>
    <dataValidation errorStyle="information" type="textLength" allowBlank="1" showInputMessage="1" showErrorMessage="1" error="XLBVal:6=376.36&#13;&#10;XLBRowCount:3=1&#13;&#10;XLBColCount:3=1&#13;&#10;Style:2=0&#13;&#10;" sqref="H101">
      <formula1>0</formula1>
      <formula2>300</formula2>
    </dataValidation>
    <dataValidation errorStyle="information" type="textLength" allowBlank="1" showInputMessage="1" showErrorMessage="1" error="XLBVal:6=510.82&#13;&#10;XLBRowCount:3=1&#13;&#10;XLBColCount:3=1&#13;&#10;Style:2=0&#13;&#10;" sqref="I101">
      <formula1>0</formula1>
      <formula2>300</formula2>
    </dataValidation>
    <dataValidation errorStyle="information" type="textLength" allowBlank="1" showInputMessage="1" showErrorMessage="1" error="XLBVal:6=131.43&#13;&#10;XLBRowCount:3=1&#13;&#10;XLBColCount:3=1&#13;&#10;Style:2=0&#13;&#10;" sqref="J101">
      <formula1>0</formula1>
      <formula2>300</formula2>
    </dataValidation>
    <dataValidation errorStyle="information" type="textLength" allowBlank="1" showInputMessage="1" showErrorMessage="1" error="XLBVal:6=1194.93&#13;&#10;XLBRowCount:3=1&#13;&#10;XLBColCount:3=1&#13;&#10;Style:2=0&#13;&#10;" sqref="K101">
      <formula1>0</formula1>
      <formula2>300</formula2>
    </dataValidation>
    <dataValidation errorStyle="information" type="textLength" allowBlank="1" showInputMessage="1" showErrorMessage="1" error="XLBVal:6=134.76&#13;&#10;XLBRowCount:3=1&#13;&#10;XLBColCount:3=1&#13;&#10;Style:2=0&#13;&#10;" sqref="L101">
      <formula1>0</formula1>
      <formula2>300</formula2>
    </dataValidation>
    <dataValidation errorStyle="information" type="textLength" allowBlank="1" showInputMessage="1" showErrorMessage="1" error="XLBVal:6=129.38&#13;&#10;XLBRowCount:3=1&#13;&#10;XLBColCount:3=1&#13;&#10;Style:2=0&#13;&#10;" sqref="M101">
      <formula1>0</formula1>
      <formula2>300</formula2>
    </dataValidation>
    <dataValidation errorStyle="information" type="textLength" allowBlank="1" showInputMessage="1" showErrorMessage="1" error="XLBVal:6=2981.8&#13;&#10;XLBRowCount:3=1&#13;&#10;XLBColCount:3=1&#13;&#10;Style:2=0&#13;&#10;" sqref="O101">
      <formula1>0</formula1>
      <formula2>300</formula2>
    </dataValidation>
    <dataValidation errorStyle="information" type="textLength" allowBlank="1" showInputMessage="1" showErrorMessage="1" error="XLBVal:6=52.02&#13;&#10;XLBRowCount:3=1&#13;&#10;XLBColCount:3=1&#13;&#10;Style:2=0&#13;&#10;" sqref="P101">
      <formula1>0</formula1>
      <formula2>300</formula2>
    </dataValidation>
    <dataValidation errorStyle="information" type="textLength" allowBlank="1" showInputMessage="1" showErrorMessage="1" error="XLBVal:6=566.53&#13;&#10;XLBRowCount:3=1&#13;&#10;XLBColCount:3=1&#13;&#10;Style:2=0&#13;&#10;" sqref="Q101">
      <formula1>0</formula1>
      <formula2>300</formula2>
    </dataValidation>
    <dataValidation errorStyle="information" type="textLength" allowBlank="1" showInputMessage="1" showErrorMessage="1" error="XLBVal:6=914.99&#13;&#10;XLBRowCount:3=1&#13;&#10;XLBColCount:3=1&#13;&#10;Style:2=0&#13;&#10;" sqref="F102">
      <formula1>0</formula1>
      <formula2>300</formula2>
    </dataValidation>
    <dataValidation errorStyle="information" type="textLength" allowBlank="1" showInputMessage="1" showErrorMessage="1" error="XLBVal:6=34.48&#13;&#10;XLBRowCount:3=1&#13;&#10;XLBColCount:3=1&#13;&#10;Style:2=0&#13;&#10;" sqref="G102">
      <formula1>0</formula1>
      <formula2>300</formula2>
    </dataValidation>
    <dataValidation errorStyle="information" type="textLength" allowBlank="1" showInputMessage="1" showErrorMessage="1" error="XLBVal:6=270.7&#13;&#10;XLBRowCount:3=1&#13;&#10;XLBColCount:3=1&#13;&#10;Style:2=0&#13;&#10;" sqref="H102">
      <formula1>0</formula1>
      <formula2>300</formula2>
    </dataValidation>
    <dataValidation errorStyle="information" type="textLength" allowBlank="1" showInputMessage="1" showErrorMessage="1" error="XLBVal:6=43.75&#13;&#10;XLBRowCount:3=1&#13;&#10;XLBColCount:3=1&#13;&#10;Style:2=0&#13;&#10;" sqref="I102">
      <formula1>0</formula1>
      <formula2>300</formula2>
    </dataValidation>
    <dataValidation errorStyle="information" type="textLength" allowBlank="1" showInputMessage="1" showErrorMessage="1" error="XLBVal:6=274.83&#13;&#10;XLBRowCount:3=1&#13;&#10;XLBColCount:3=1&#13;&#10;Style:2=0&#13;&#10;" sqref="K102">
      <formula1>0</formula1>
      <formula2>300</formula2>
    </dataValidation>
    <dataValidation errorStyle="information" type="textLength" allowBlank="1" showInputMessage="1" showErrorMessage="1" error="XLBVal:6=111.12&#13;&#10;XLBRowCount:3=1&#13;&#10;XLBColCount:3=1&#13;&#10;Style:2=0&#13;&#10;" sqref="O102">
      <formula1>0</formula1>
      <formula2>300</formula2>
    </dataValidation>
    <dataValidation errorStyle="information" type="textLength" allowBlank="1" showInputMessage="1" showErrorMessage="1" error="XLBVal:6=16553.32&#13;&#10;XLBRowCount:3=1&#13;&#10;XLBColCount:3=1&#13;&#10;Style:2=0&#13;&#10;" sqref="W75:W77">
      <formula1>0</formula1>
      <formula2>300</formula2>
    </dataValidation>
    <dataValidation errorStyle="information" type="textLength" allowBlank="1" showInputMessage="1" showErrorMessage="1" error="XLBVal:6=627.97&#13;&#10;XLBRowCount:3=1&#13;&#10;XLBColCount:3=1&#13;&#10;Style:2=0&#13;&#10;" sqref="W101">
      <formula1>0</formula1>
      <formula2>300</formula2>
    </dataValidation>
    <dataValidation errorStyle="information" type="textLength" allowBlank="1" showInputMessage="1" showErrorMessage="1" error="XLBVal:6=9.75&#13;&#10;XLBRowCount:3=1&#13;&#10;XLBColCount:3=1&#13;&#10;Style:2=0&#13;&#10;" sqref="W102">
      <formula1>0</formula1>
      <formula2>300</formula2>
    </dataValidation>
    <dataValidation errorStyle="information" type="textLength" allowBlank="1" showInputMessage="1" showErrorMessage="1" error="XLBVal:6=12675.25&#13;&#10;XLBRowCount:3=1&#13;&#10;XLBColCount:3=1&#13;&#10;Style:2=0&#13;&#10;" sqref="F78:F80 F84">
      <formula1>0</formula1>
      <formula2>300</formula2>
    </dataValidation>
    <dataValidation errorStyle="information" type="textLength" allowBlank="1" showInputMessage="1" showErrorMessage="1" error="XLBVal:6=33011.02&#13;&#10;XLBRowCount:3=1&#13;&#10;XLBColCount:3=1&#13;&#10;Style:2=0&#13;&#10;" sqref="K78:K80 K84">
      <formula1>0</formula1>
      <formula2>300</formula2>
    </dataValidation>
    <dataValidation errorStyle="information" type="textLength" allowBlank="1" showInputMessage="1" showErrorMessage="1" error="XLBVal:6=95200.38&#13;&#10;XLBRowCount:3=1&#13;&#10;XLBColCount:3=1&#13;&#10;Style:2=0&#13;&#10;" sqref="M78:M80 M84">
      <formula1>0</formula1>
      <formula2>300</formula2>
    </dataValidation>
    <dataValidation errorStyle="information" type="textLength" allowBlank="1" showInputMessage="1" showErrorMessage="1" error="XLBVal:6=138643.84&#13;&#10;XLBRowCount:3=1&#13;&#10;XLBColCount:3=1&#13;&#10;Style:2=0&#13;&#10;" sqref="K85:K87">
      <formula1>0</formula1>
      <formula2>300</formula2>
    </dataValidation>
    <dataValidation errorStyle="information" type="textLength" allowBlank="1" showInputMessage="1" showErrorMessage="1" error="XLBVal:6=20555.66&#13;&#10;XLBRowCount:3=1&#13;&#10;XLBColCount:3=1&#13;&#10;Style:2=0&#13;&#10;" sqref="H89:H91">
      <formula1>0</formula1>
      <formula2>300</formula2>
    </dataValidation>
    <dataValidation errorStyle="information" type="textLength" allowBlank="1" showInputMessage="1" showErrorMessage="1" error="XLBVal:6=32324.74&#13;&#10;XLBRowCount:3=1&#13;&#10;XLBColCount:3=1&#13;&#10;Style:2=0&#13;&#10;" sqref="L89:L91">
      <formula1>0</formula1>
      <formula2>300</formula2>
    </dataValidation>
    <dataValidation errorStyle="information" type="textLength" allowBlank="1" showInputMessage="1" showErrorMessage="1" error="XLBVal:6=24750&#13;&#10;XLBRowCount:3=1&#13;&#10;XLBColCount:3=1&#13;&#10;Style:2=0&#13;&#10;" sqref="F92:F94">
      <formula1>0</formula1>
      <formula2>300</formula2>
    </dataValidation>
    <dataValidation errorStyle="information" type="textLength" allowBlank="1" showInputMessage="1" showErrorMessage="1" error="XLBVal:6=8746.74&#13;&#10;XLBRowCount:3=1&#13;&#10;XLBColCount:3=1&#13;&#10;Style:2=0&#13;&#10;" sqref="I92:I94">
      <formula1>0</formula1>
      <formula2>300</formula2>
    </dataValidation>
    <dataValidation errorStyle="information" type="textLength" allowBlank="1" showInputMessage="1" showErrorMessage="1" error="XLBVal:6=3850.6&#13;&#10;XLBRowCount:3=1&#13;&#10;XLBColCount:3=1&#13;&#10;Style:2=0&#13;&#10;" sqref="J92:J94">
      <formula1>0</formula1>
      <formula2>300</formula2>
    </dataValidation>
    <dataValidation errorStyle="information" type="textLength" allowBlank="1" showInputMessage="1" showErrorMessage="1" error="XLBVal:6=12705.37&#13;&#10;XLBRowCount:3=1&#13;&#10;XLBColCount:3=1&#13;&#10;Style:2=0&#13;&#10;" sqref="O92:O94">
      <formula1>0</formula1>
      <formula2>300</formula2>
    </dataValidation>
    <dataValidation errorStyle="information" type="textLength" allowBlank="1" showInputMessage="1" showErrorMessage="1" error="XLBVal:6=97.92&#13;&#10;XLBRowCount:3=1&#13;&#10;XLBColCount:3=1&#13;&#10;Style:2=0&#13;&#10;" sqref="G109:G110">
      <formula1>0</formula1>
      <formula2>300</formula2>
    </dataValidation>
    <dataValidation errorStyle="information" type="textLength" allowBlank="1" showInputMessage="1" showErrorMessage="1" error="XLBVal:6=9069.97&#13;&#10;XLBRowCount:3=1&#13;&#10;XLBColCount:3=1&#13;&#10;Style:2=0&#13;&#10;" sqref="J109:J110">
      <formula1>0</formula1>
      <formula2>300</formula2>
    </dataValidation>
    <dataValidation errorStyle="information" type="textLength" allowBlank="1" showInputMessage="1" showErrorMessage="1" error="XLBVal:6=21713.13&#13;&#10;XLBRowCount:3=1&#13;&#10;XLBColCount:3=1&#13;&#10;Style:2=0&#13;&#10;" sqref="K109:K110">
      <formula1>0</formula1>
      <formula2>300</formula2>
    </dataValidation>
    <dataValidation errorStyle="information" type="textLength" allowBlank="1" showInputMessage="1" showErrorMessage="1" error="XLBVal:6=152.5&#13;&#10;XLBRowCount:3=1&#13;&#10;XLBColCount:3=1&#13;&#10;Style:2=0&#13;&#10;" sqref="O109:O110">
      <formula1>0</formula1>
      <formula2>300</formula2>
    </dataValidation>
    <dataValidation errorStyle="information" type="textLength" allowBlank="1" showInputMessage="1" showErrorMessage="1" error="XLBVal:6=375.61&#13;&#10;XLBRowCount:3=1&#13;&#10;XLBColCount:3=1&#13;&#10;Style:2=0&#13;&#10;" sqref="G124">
      <formula1>0</formula1>
      <formula2>300</formula2>
    </dataValidation>
    <dataValidation errorStyle="information" type="textLength" allowBlank="1" showInputMessage="1" showErrorMessage="1" error="XLBVal:6=1055.05&#13;&#10;XLBRowCount:3=1&#13;&#10;XLBColCount:3=1&#13;&#10;Style:2=0&#13;&#10;" sqref="I124">
      <formula1>0</formula1>
      <formula2>300</formula2>
    </dataValidation>
    <dataValidation errorStyle="information" type="textLength" allowBlank="1" showInputMessage="1" showErrorMessage="1" error="XLBVal:6=2157.06&#13;&#10;XLBRowCount:3=1&#13;&#10;XLBColCount:3=1&#13;&#10;Style:2=0&#13;&#10;" sqref="J124">
      <formula1>0</formula1>
      <formula2>300</formula2>
    </dataValidation>
    <dataValidation errorStyle="information" type="textLength" allowBlank="1" showInputMessage="1" showErrorMessage="1" error="XLBVal:6=21276.1&#13;&#10;XLBRowCount:3=1&#13;&#10;XLBColCount:3=1&#13;&#10;Style:2=0&#13;&#10;" sqref="K124">
      <formula1>0</formula1>
      <formula2>300</formula2>
    </dataValidation>
    <dataValidation errorStyle="information" type="textLength" allowBlank="1" showInputMessage="1" showErrorMessage="1" error="XLBVal:6=13936.68&#13;&#10;XLBRowCount:3=1&#13;&#10;XLBColCount:3=1&#13;&#10;Style:2=0&#13;&#10;" sqref="L124">
      <formula1>0</formula1>
      <formula2>300</formula2>
    </dataValidation>
    <dataValidation errorStyle="information" type="textLength" allowBlank="1" showInputMessage="1" showErrorMessage="1" error="XLBVal:6=522.96&#13;&#10;XLBRowCount:3=1&#13;&#10;XLBColCount:3=1&#13;&#10;Style:2=0&#13;&#10;" sqref="O124">
      <formula1>0</formula1>
      <formula2>300</formula2>
    </dataValidation>
    <dataValidation errorStyle="information" type="textLength" allowBlank="1" showInputMessage="1" showErrorMessage="1" error="XLBVal:6=1713&#13;&#10;XLBRowCount:3=1&#13;&#10;XLBColCount:3=1&#13;&#10;Style:2=0&#13;&#10;" sqref="J125">
      <formula1>0</formula1>
      <formula2>300</formula2>
    </dataValidation>
    <dataValidation errorStyle="information" type="textLength" allowBlank="1" showInputMessage="1" showErrorMessage="1" error="XLBVal:6=6652.44&#13;&#10;XLBRowCount:3=1&#13;&#10;XLBColCount:3=1&#13;&#10;Style:2=0&#13;&#10;" sqref="K125">
      <formula1>0</formula1>
      <formula2>300</formula2>
    </dataValidation>
    <dataValidation errorStyle="information" type="textLength" allowBlank="1" showInputMessage="1" showErrorMessage="1" error="XLBVal:6=569.5&#13;&#10;XLBRowCount:3=1&#13;&#10;XLBColCount:3=1&#13;&#10;Style:2=0&#13;&#10;" sqref="M125">
      <formula1>0</formula1>
      <formula2>300</formula2>
    </dataValidation>
    <dataValidation errorStyle="information" type="textLength" allowBlank="1" showInputMessage="1" showErrorMessage="1" error="XLBVal:6=2.1&#13;&#10;XLBRowCount:3=1&#13;&#10;XLBColCount:3=1&#13;&#10;Style:2=0&#13;&#10;" sqref="O125">
      <formula1>0</formula1>
      <formula2>300</formula2>
    </dataValidation>
    <dataValidation errorStyle="information" type="textLength" allowBlank="1" showInputMessage="1" showErrorMessage="1" error="XLBVal:6=4978.55&#13;&#10;XLBRowCount:3=1&#13;&#10;XLBColCount:3=1&#13;&#10;Style:2=0&#13;&#10;" sqref="P125">
      <formula1>0</formula1>
      <formula2>300</formula2>
    </dataValidation>
    <dataValidation errorStyle="information" type="textLength" allowBlank="1" showInputMessage="1" showErrorMessage="1" error="XLBVal:6=9894.53&#13;&#10;XLBRowCount:3=1&#13;&#10;XLBColCount:3=1&#13;&#10;Style:2=0&#13;&#10;" sqref="W78:W80 W84">
      <formula1>0</formula1>
      <formula2>300</formula2>
    </dataValidation>
    <dataValidation errorStyle="information" type="textLength" allowBlank="1" showInputMessage="1" showErrorMessage="1" error="XLBVal:6=6492.96&#13;&#10;XLBRowCount:3=1&#13;&#10;XLBColCount:3=1&#13;&#10;Style:2=0&#13;&#10;" sqref="W92:W94">
      <formula1>0</formula1>
      <formula2>300</formula2>
    </dataValidation>
    <dataValidation errorStyle="information" type="textLength" allowBlank="1" showInputMessage="1" showErrorMessage="1" error="XLBVal:6=1030.71&#13;&#10;XLBRowCount:3=1&#13;&#10;XLBColCount:3=1&#13;&#10;Style:2=0&#13;&#10;" sqref="W124">
      <formula1>0</formula1>
      <formula2>300</formula2>
    </dataValidation>
    <dataValidation errorStyle="information" type="textLength" allowBlank="1" showInputMessage="1" showErrorMessage="1" error="XLBVal:6=1375.03&#13;&#10;XLBRowCount:3=1&#13;&#10;XLBColCount:3=1&#13;&#10;Style:2=0&#13;&#10;" sqref="W125">
      <formula1>0</formula1>
      <formula2>300</formula2>
    </dataValidation>
    <dataValidation errorStyle="information" type="textLength" allowBlank="1" showInputMessage="1" showErrorMessage="1" error="XLBVal:6=151150.89&#13;&#10;XLBRowCount:3=1&#13;&#10;XLBColCount:3=1&#13;&#10;Style:2=0&#13;&#10;" sqref="H95">
      <formula1>0</formula1>
      <formula2>300</formula2>
    </dataValidation>
    <dataValidation errorStyle="information" type="textLength" allowBlank="1" showInputMessage="1" showErrorMessage="1" error="XLBVal:6=161497.24&#13;&#10;XLBRowCount:3=1&#13;&#10;XLBColCount:3=1&#13;&#10;Style:2=0&#13;&#10;" sqref="F128">
      <formula1>0</formula1>
      <formula2>300</formula2>
    </dataValidation>
    <dataValidation errorStyle="information" type="textLength" allowBlank="1" showInputMessage="1" showErrorMessage="1" error="XLBVal:6=0&#13;&#10;XLBRowCount:3=1&#13;&#10;XLBColCount:3=1&#13;&#10;Style:2=0&#13;&#10;" sqref="H128 K89:K91 F153 W59 K140 W141">
      <formula1>0</formula1>
      <formula2>300</formula2>
    </dataValidation>
    <dataValidation errorStyle="information" type="textLength" allowBlank="1" showInputMessage="1" showErrorMessage="1" error="XLBVal:6=1298&#13;&#10;XLBRowCount:3=1&#13;&#10;XLBColCount:3=1&#13;&#10;Style:2=0&#13;&#10;" sqref="I128">
      <formula1>0</formula1>
      <formula2>300</formula2>
    </dataValidation>
    <dataValidation errorStyle="information" type="textLength" allowBlank="1" showInputMessage="1" showErrorMessage="1" error="XLBVal:6=21100&#13;&#10;XLBRowCount:3=1&#13;&#10;XLBColCount:3=1&#13;&#10;Style:2=0&#13;&#10;" sqref="J128">
      <formula1>0</formula1>
      <formula2>300</formula2>
    </dataValidation>
    <dataValidation errorStyle="information" type="textLength" allowBlank="1" showInputMessage="1" showErrorMessage="1" error="XLBVal:6=79007.6&#13;&#10;XLBRowCount:3=1&#13;&#10;XLBColCount:3=1&#13;&#10;Style:2=0&#13;&#10;" sqref="M128">
      <formula1>0</formula1>
      <formula2>300</formula2>
    </dataValidation>
    <dataValidation errorStyle="information" type="textLength" allowBlank="1" showInputMessage="1" showErrorMessage="1" error="XLBVal:6=6210&#13;&#10;XLBRowCount:3=1&#13;&#10;XLBColCount:3=1&#13;&#10;Style:2=0&#13;&#10;" sqref="H96:H99">
      <formula1>0</formula1>
      <formula2>300</formula2>
    </dataValidation>
    <dataValidation errorStyle="information" type="textLength" allowBlank="1" showInputMessage="1" showErrorMessage="1" error="XLBVal:6=63360&#13;&#10;XLBRowCount:3=1&#13;&#10;XLBColCount:3=1&#13;&#10;Style:2=0&#13;&#10;" sqref="F130">
      <formula1>0</formula1>
      <formula2>300</formula2>
    </dataValidation>
    <dataValidation errorStyle="information" type="textLength" allowBlank="1" showInputMessage="1" showErrorMessage="1" error="XLBVal:6=30800&#13;&#10;XLBRowCount:3=1&#13;&#10;XLBColCount:3=1&#13;&#10;Style:2=0&#13;&#10;" sqref="O107">
      <formula1>0</formula1>
      <formula2>300</formula2>
    </dataValidation>
    <dataValidation errorStyle="information" type="textLength" allowBlank="1" showInputMessage="1" showErrorMessage="1" error="XLBVal:6=166213.28&#13;&#10;XLBRowCount:3=1&#13;&#10;XLBColCount:3=1&#13;&#10;Style:2=0&#13;&#10;" sqref="W128">
      <formula1>0</formula1>
      <formula2>300</formula2>
    </dataValidation>
    <dataValidation errorStyle="information" type="textLength" allowBlank="1" showInputMessage="1" showErrorMessage="1" error="XLBVal:6=14037&#13;&#10;XLBRowCount:3=1&#13;&#10;XLBColCount:3=1&#13;&#10;Style:2=0&#13;&#10;" sqref="W138">
      <formula1>0</formula1>
      <formula2>300</formula2>
    </dataValidation>
    <dataValidation errorStyle="information" type="textLength" allowBlank="1" showInputMessage="1" showErrorMessage="1" error="XLBVal:6=374834.32&#13;&#10;XLBRowCount:3=1&#13;&#10;XLBColCount:3=1&#13;&#10;Style:2=0&#13;&#10;" sqref="M140">
      <formula1>0</formula1>
      <formula2>300</formula2>
    </dataValidation>
    <dataValidation errorStyle="information" type="textLength" allowBlank="1" showInputMessage="1" showErrorMessage="1" error="XLBVal:6=60972.78&#13;&#10;XLBRowCount:3=1&#13;&#10;XLBColCount:3=1&#13;&#10;Style:2=0&#13;&#10;" sqref="M141">
      <formula1>0</formula1>
      <formula2>300</formula2>
    </dataValidation>
    <dataValidation errorStyle="information" type="textLength" allowBlank="1" showInputMessage="1" showErrorMessage="1" error="XLBVal:6=2830.97&#13;&#10;XLBRowCount:3=1&#13;&#10;XLBColCount:3=1&#13;&#10;Style:2=0&#13;&#10;" sqref="W140">
      <formula1>0</formula1>
      <formula2>300</formula2>
    </dataValidation>
    <dataValidation errorStyle="information" type="textLength" allowBlank="1" showInputMessage="1" showErrorMessage="1" error="XLBVal:6=25&#13;&#10;XLBRowCount:3=1&#13;&#10;XLBColCount:3=1&#13;&#10;Style:2=0&#13;&#10;" sqref="H124">
      <formula1>0</formula1>
      <formula2>300</formula2>
    </dataValidation>
    <dataValidation errorStyle="information" type="textLength" allowBlank="1" showInputMessage="1" showErrorMessage="1" error="XLBVal:6=114&#13;&#10;XLBRowCount:3=1&#13;&#10;XLBColCount:3=1&#13;&#10;Style:2=0&#13;&#10;" sqref="I12">
      <formula1>0</formula1>
      <formula2>300</formula2>
    </dataValidation>
    <dataValidation errorStyle="information" type="textLength" allowBlank="1" showInputMessage="1" showErrorMessage="1" error="XLBVal:6=75&#13;&#10;XLBRowCount:3=1&#13;&#10;XLBColCount:3=1&#13;&#10;Style:2=0&#13;&#10;" sqref="G41">
      <formula1>0</formula1>
      <formula2>300</formula2>
    </dataValidation>
    <dataValidation errorStyle="information" type="textLength" allowBlank="1" showInputMessage="1" showErrorMessage="1" error="XLBVal:6=5293.15&#13;&#10;XLBRowCount:3=1&#13;&#10;XLBColCount:3=1&#13;&#10;Style:2=0&#13;&#10;" sqref="J15">
      <formula1>0</formula1>
      <formula2>300</formula2>
    </dataValidation>
    <dataValidation errorStyle="information" type="textLength" allowBlank="1" showInputMessage="1" showErrorMessage="1" error="XLBVal:6=8408&#13;&#10;XLBRowCount:3=1&#13;&#10;XLBColCount:3=1&#13;&#10;Style:2=0&#13;&#10;" sqref="W13">
      <formula1>0</formula1>
      <formula2>300</formula2>
    </dataValidation>
    <dataValidation errorStyle="information" type="textLength" allowBlank="1" showInputMessage="1" showErrorMessage="1" error="XLBVal:6=4495.87&#13;&#10;XLBRowCount:3=1&#13;&#10;XLBColCount:3=1&#13;&#10;Style:2=0&#13;&#10;" sqref="F61">
      <formula1>0</formula1>
      <formula2>300</formula2>
    </dataValidation>
    <dataValidation errorStyle="information" type="textLength" allowBlank="1" showInputMessage="1" showErrorMessage="1" error="XLBVal:6=18509.09&#13;&#10;XLBRowCount:3=1&#13;&#10;XLBColCount:3=1&#13;&#10;Style:2=0&#13;&#10;" sqref="G61">
      <formula1>0</formula1>
      <formula2>300</formula2>
    </dataValidation>
    <dataValidation errorStyle="information" type="textLength" allowBlank="1" showInputMessage="1" showErrorMessage="1" error="XLBVal:6=9543.81&#13;&#10;XLBRowCount:3=1&#13;&#10;XLBColCount:3=1&#13;&#10;Style:2=0&#13;&#10;" sqref="H61">
      <formula1>0</formula1>
      <formula2>300</formula2>
    </dataValidation>
    <dataValidation errorStyle="information" type="textLength" allowBlank="1" showInputMessage="1" showErrorMessage="1" error="XLBVal:6=7650.63&#13;&#10;XLBRowCount:3=1&#13;&#10;XLBColCount:3=1&#13;&#10;Style:2=0&#13;&#10;" sqref="I61">
      <formula1>0</formula1>
      <formula2>300</formula2>
    </dataValidation>
    <dataValidation errorStyle="information" type="textLength" allowBlank="1" showInputMessage="1" showErrorMessage="1" error="XLBVal:6=18&#13;&#10;XLBRowCount:3=1&#13;&#10;XLBColCount:3=1&#13;&#10;Style:2=0&#13;&#10;" sqref="J61 L62">
      <formula1>0</formula1>
      <formula2>300</formula2>
    </dataValidation>
    <dataValidation errorStyle="information" type="textLength" allowBlank="1" showInputMessage="1" showErrorMessage="1" error="XLBVal:6=4625.14&#13;&#10;XLBRowCount:3=1&#13;&#10;XLBColCount:3=1&#13;&#10;Style:2=0&#13;&#10;" sqref="L61">
      <formula1>0</formula1>
      <formula2>300</formula2>
    </dataValidation>
    <dataValidation errorStyle="information" type="textLength" allowBlank="1" showInputMessage="1" showErrorMessage="1" error="XLBVal:6=3376.46&#13;&#10;XLBRowCount:3=1&#13;&#10;XLBColCount:3=1&#13;&#10;Style:2=0&#13;&#10;" sqref="M61">
      <formula1>0</formula1>
      <formula2>300</formula2>
    </dataValidation>
    <dataValidation errorStyle="information" type="textLength" allowBlank="1" showInputMessage="1" showErrorMessage="1" error="XLBVal:6=160885.82&#13;&#10;XLBRowCount:3=1&#13;&#10;XLBColCount:3=1&#13;&#10;Style:2=0&#13;&#10;" sqref="O61">
      <formula1>0</formula1>
      <formula2>300</formula2>
    </dataValidation>
    <dataValidation errorStyle="information" type="textLength" allowBlank="1" showInputMessage="1" showErrorMessage="1" error="XLBVal:6=231357.76&#13;&#10;XLBRowCount:3=1&#13;&#10;XLBColCount:3=1&#13;&#10;Style:2=0&#13;&#10;" sqref="Q61">
      <formula1>0</formula1>
      <formula2>300</formula2>
    </dataValidation>
    <dataValidation errorStyle="information" type="textLength" allowBlank="1" showInputMessage="1" showErrorMessage="1" error="XLBVal:6=171&#13;&#10;XLBRowCount:3=1&#13;&#10;XLBColCount:3=1&#13;&#10;Style:2=0&#13;&#10;" sqref="G62">
      <formula1>0</formula1>
      <formula2>300</formula2>
    </dataValidation>
    <dataValidation errorStyle="information" type="textLength" allowBlank="1" showInputMessage="1" showErrorMessage="1" error="XLBVal:6=167.8&#13;&#10;XLBRowCount:3=1&#13;&#10;XLBColCount:3=1&#13;&#10;Style:2=0&#13;&#10;" sqref="H62">
      <formula1>0</formula1>
      <formula2>300</formula2>
    </dataValidation>
    <dataValidation errorStyle="information" type="textLength" allowBlank="1" showInputMessage="1" showErrorMessage="1" error="XLBVal:6=759.8&#13;&#10;XLBRowCount:3=1&#13;&#10;XLBColCount:3=1&#13;&#10;Style:2=0&#13;&#10;" sqref="I62">
      <formula1>0</formula1>
      <formula2>300</formula2>
    </dataValidation>
    <dataValidation errorStyle="information" type="textLength" allowBlank="1" showInputMessage="1" showErrorMessage="1" error="XLBVal:6=81.8&#13;&#10;XLBRowCount:3=1&#13;&#10;XLBColCount:3=1&#13;&#10;Style:2=0&#13;&#10;" sqref="J62">
      <formula1>0</formula1>
      <formula2>300</formula2>
    </dataValidation>
    <dataValidation errorStyle="information" type="textLength" allowBlank="1" showInputMessage="1" showErrorMessage="1" error="XLBVal:6=443.51&#13;&#10;XLBRowCount:3=1&#13;&#10;XLBColCount:3=1&#13;&#10;Style:2=0&#13;&#10;" sqref="O62">
      <formula1>0</formula1>
      <formula2>300</formula2>
    </dataValidation>
    <dataValidation errorStyle="information" type="textLength" allowBlank="1" showInputMessage="1" showErrorMessage="1" error="XLBVal:6=141874.73&#13;&#10;XLBRowCount:3=1&#13;&#10;XLBColCount:3=1&#13;&#10;Style:2=0&#13;&#10;" sqref="W61">
      <formula1>0</formula1>
      <formula2>300</formula2>
    </dataValidation>
    <dataValidation errorStyle="information" type="textLength" allowBlank="1" showInputMessage="1" showErrorMessage="1" error="XLBVal:6=791.75&#13;&#10;XLBRowCount:3=1&#13;&#10;XLBColCount:3=1&#13;&#10;Style:2=0&#13;&#10;" sqref="W62">
      <formula1>0</formula1>
      <formula2>300</formula2>
    </dataValidation>
    <dataValidation errorStyle="information" type="textLength" allowBlank="1" showInputMessage="1" showErrorMessage="1" error="XLBVal:6=398&#13;&#10;XLBRowCount:3=1&#13;&#10;XLBColCount:3=1&#13;&#10;Style:2=0&#13;&#10;" sqref="F75:F77">
      <formula1>0</formula1>
      <formula2>300</formula2>
    </dataValidation>
    <dataValidation errorStyle="information" type="textLength" allowBlank="1" showInputMessage="1" showErrorMessage="1" error="XLBVal:6=444.22&#13;&#10;XLBRowCount:3=1&#13;&#10;XLBColCount:3=1&#13;&#10;Style:2=0&#13;&#10;" sqref="J78:J80 J84">
      <formula1>0</formula1>
      <formula2>300</formula2>
    </dataValidation>
    <dataValidation errorStyle="information" type="textLength" allowBlank="1" showInputMessage="1" showErrorMessage="1" error="XLBVal:6=37489.78&#13;&#10;XLBRowCount:3=1&#13;&#10;XLBColCount:3=1&#13;&#10;Style:2=0&#13;&#10;" sqref="M89:M91">
      <formula1>0</formula1>
      <formula2>300</formula2>
    </dataValidation>
    <dataValidation errorStyle="information" type="textLength" allowBlank="1" showInputMessage="1" showErrorMessage="1" error="XLBVal:6=6911.49&#13;&#10;XLBRowCount:3=1&#13;&#10;XLBColCount:3=1&#13;&#10;Style:2=0&#13;&#10;" sqref="W89:W91">
      <formula1>0</formula1>
      <formula2>300</formula2>
    </dataValidation>
    <dataValidation errorStyle="information" type="textLength" allowBlank="1" showInputMessage="1" showErrorMessage="1" error="XLBVal:6=113.34&#13;&#10;XLBRowCount:3=1&#13;&#10;XLBColCount:3=1&#13;&#10;Style:2=0&#13;&#10;" sqref="J102">
      <formula1>0</formula1>
      <formula2>300</formula2>
    </dataValidation>
    <dataValidation errorStyle="information" type="textLength" allowBlank="1" showInputMessage="1" showErrorMessage="1" error="XLBVal:6=2317&#13;&#10;XLBRowCount:3=1&#13;&#10;XLBColCount:3=1&#13;&#10;Style:2=0&#13;&#10;" sqref="P113">
      <formula1>0</formula1>
      <formula2>300</formula2>
    </dataValidation>
    <dataValidation errorStyle="information" type="textLength" allowBlank="1" showInputMessage="1" showErrorMessage="1" error="XLBVal:6=16.15&#13;&#10;XLBRowCount:3=1&#13;&#10;XLBColCount:3=1&#13;&#10;Style:2=0&#13;&#10;" sqref="P102">
      <formula1>0</formula1>
      <formula2>300</formula2>
    </dataValidation>
    <dataValidation errorStyle="information" type="textLength" allowBlank="1" showInputMessage="1" showErrorMessage="1" error="XLBVal:6=623.37&#13;&#10;XLBRowCount:3=1&#13;&#10;XLBColCount:3=1&#13;&#10;Style:2=0&#13;&#10;" sqref="G38">
      <formula1>0</formula1>
      <formula2>300</formula2>
    </dataValidation>
    <dataValidation errorStyle="information" type="textLength" allowBlank="1" showInputMessage="1" showErrorMessage="1" error="XLBVal:6=973.02&#13;&#10;XLBRowCount:3=1&#13;&#10;XLBColCount:3=1&#13;&#10;Style:2=0&#13;&#10;" sqref="I38">
      <formula1>0</formula1>
      <formula2>300</formula2>
    </dataValidation>
    <dataValidation errorStyle="information" type="textLength" allowBlank="1" showInputMessage="1" showErrorMessage="1" error="XLBVal:6=5529.14&#13;&#10;XLBRowCount:3=1&#13;&#10;XLBColCount:3=1&#13;&#10;Style:2=0&#13;&#10;" sqref="H15">
      <formula1>0</formula1>
      <formula2>300</formula2>
    </dataValidation>
    <dataValidation errorStyle="information" type="textLength" allowBlank="1" showInputMessage="1" showErrorMessage="1" error="XLBVal:6=334152.24&#13;&#10;XLBRowCount:3=1&#13;&#10;XLBColCount:3=1&#13;&#10;Style:2=0&#13;&#10;" sqref="O13">
      <formula1>0</formula1>
      <formula2>300</formula2>
    </dataValidation>
    <dataValidation errorStyle="information" type="textLength" allowBlank="1" showInputMessage="1" showErrorMessage="1" error="XLBVal:6=1807&#13;&#10;XLBRowCount:3=1&#13;&#10;XLBColCount:3=1&#13;&#10;Style:2=0&#13;&#10;" sqref="H92:H94">
      <formula1>0</formula1>
      <formula2>300</formula2>
    </dataValidation>
    <dataValidation errorStyle="information" type="textLength" allowBlank="1" showInputMessage="1" showErrorMessage="1" error="XLBVal:6=12783.97&#13;&#10;XLBRowCount:3=1&#13;&#10;XLBColCount:3=1&#13;&#10;Style:2=0&#13;&#10;" sqref="F95">
      <formula1>0</formula1>
      <formula2>300</formula2>
    </dataValidation>
    <dataValidation errorStyle="information" type="textLength" allowBlank="1" showInputMessage="1" showErrorMessage="1" error="XLBVal:6=125000&#13;&#10;XLBRowCount:3=1&#13;&#10;XLBColCount:3=1&#13;&#10;Style:2=0&#13;&#10;" sqref="Q14">
      <formula1>0</formula1>
      <formula2>300</formula2>
    </dataValidation>
    <dataValidation errorStyle="information" type="textLength" allowBlank="1" showInputMessage="1" showErrorMessage="1" error="XLBVal:6=21&#13;&#10;XLBRowCount:3=1&#13;&#10;XLBColCount:3=1&#13;&#10;Style:2=0&#13;&#10;" sqref="F62">
      <formula1>0</formula1>
      <formula2>300</formula2>
    </dataValidation>
    <dataValidation errorStyle="information" type="textLength" allowBlank="1" showInputMessage="1" showErrorMessage="1" error="XLBVal:6=17290.22&#13;&#10;XLBRowCount:3=1&#13;&#10;XLBColCount:3=1&#13;&#10;Style:2=0&#13;&#10;" sqref="K70">
      <formula1>0</formula1>
      <formula2>300</formula2>
    </dataValidation>
    <dataValidation errorStyle="information" type="textLength" allowBlank="1" showInputMessage="1" showErrorMessage="1" error="XLBVal:6=1482.43&#13;&#10;XLBRowCount:3=1&#13;&#10;XLBColCount:3=1&#13;&#10;Style:2=0&#13;&#10;" sqref="W70">
      <formula1>0</formula1>
      <formula2>300</formula2>
    </dataValidation>
    <dataValidation errorStyle="information" type="textLength" allowBlank="1" showInputMessage="1" showErrorMessage="1" error="XLBVal:6=475&#13;&#10;XLBRowCount:3=1&#13;&#10;XLBColCount:3=1&#13;&#10;Style:2=0&#13;&#10;" sqref="G78:G80 G84">
      <formula1>0</formula1>
      <formula2>300</formula2>
    </dataValidation>
    <dataValidation errorStyle="information" type="textLength" allowBlank="1" showInputMessage="1" showErrorMessage="1" error="XLBVal:6=1102.19&#13;&#10;XLBRowCount:3=1&#13;&#10;XLBColCount:3=1&#13;&#10;Style:2=0&#13;&#10;" sqref="F124">
      <formula1>0</formula1>
      <formula2>300</formula2>
    </dataValidation>
    <dataValidation errorStyle="information" type="textLength" allowBlank="1" showInputMessage="1" showErrorMessage="1" error="XLBVal:6=22005.4&#13;&#10;XLBRowCount:3=1&#13;&#10;XLBColCount:3=1&#13;&#10;Style:2=0&#13;&#10;" sqref="O42:O46">
      <formula1>0</formula1>
      <formula2>300</formula2>
    </dataValidation>
    <dataValidation errorStyle="information" type="textLength" allowBlank="1" showInputMessage="1" showErrorMessage="1" error="XLBVal:6=48020.22&#13;&#10;XLBRowCount:3=1&#13;&#10;XLBColCount:3=1&#13;&#10;Style:2=0&#13;&#10;" sqref="Q42:Q46">
      <formula1>0</formula1>
      <formula2>300</formula2>
    </dataValidation>
    <dataValidation errorStyle="information" type="textLength" allowBlank="1" showInputMessage="1" showErrorMessage="1" error="XLBVal:6=38.12&#13;&#10;XLBRowCount:3=1&#13;&#10;XLBColCount:3=1&#13;&#10;Style:2=0&#13;&#10;" sqref="K64">
      <formula1>0</formula1>
      <formula2>300</formula2>
    </dataValidation>
    <dataValidation errorStyle="information" type="textLength" allowBlank="1" showInputMessage="1" showErrorMessage="1" error="XLBVal:6=7093.94&#13;&#10;XLBRowCount:3=1&#13;&#10;XLBColCount:3=1&#13;&#10;Style:2=0&#13;&#10;" sqref="J37">
      <formula1>0</formula1>
      <formula2>300</formula2>
    </dataValidation>
    <dataValidation errorStyle="information" type="textLength" allowBlank="1" showInputMessage="1" showErrorMessage="1" error="XLBVal:6=100&#13;&#10;XLBRowCount:3=1&#13;&#10;XLBColCount:3=1&#13;&#10;Style:2=0&#13;&#10;" sqref="I41">
      <formula1>0</formula1>
      <formula2>300</formula2>
    </dataValidation>
    <dataValidation errorStyle="information" type="textLength" allowBlank="1" showInputMessage="1" showErrorMessage="1" error="XLBVal:6=225.02&#13;&#10;XLBRowCount:3=1&#13;&#10;XLBColCount:3=1&#13;&#10;Style:2=0&#13;&#10;" sqref="M62">
      <formula1>0</formula1>
      <formula2>300</formula2>
    </dataValidation>
    <dataValidation errorStyle="information" type="textLength" allowBlank="1" showInputMessage="1" showErrorMessage="1" error="XLBVal:6=-14.66&#13;&#10;XLBRowCount:3=1&#13;&#10;XLBColCount:3=1&#13;&#10;Style:2=0&#13;&#10;" sqref="M66:M68">
      <formula1>0</formula1>
      <formula2>300</formula2>
    </dataValidation>
    <dataValidation errorStyle="information" type="textLength" allowBlank="1" showInputMessage="1" showErrorMessage="1" error="XLBVal:6=2500&#13;&#10;XLBRowCount:3=1&#13;&#10;XLBColCount:3=1&#13;&#10;Style:2=0&#13;&#10;" sqref="F54">
      <formula1>0</formula1>
      <formula2>300</formula2>
    </dataValidation>
    <dataValidation errorStyle="information" type="textLength" allowBlank="1" showInputMessage="1" showErrorMessage="1" error="XLBVal:6=9330.31&#13;&#10;XLBRowCount:3=1&#13;&#10;XLBColCount:3=1&#13;&#10;Style:2=0&#13;&#10;" sqref="K100">
      <formula1>0</formula1>
      <formula2>300</formula2>
    </dataValidation>
    <dataValidation errorStyle="information" type="textLength" allowBlank="1" showInputMessage="1" showErrorMessage="1" error="XLBVal:6=248&#13;&#10;XLBRowCount:3=1&#13;&#10;XLBColCount:3=1&#13;&#10;Style:2=0&#13;&#10;" sqref="G114">
      <formula1>0</formula1>
      <formula2>300</formula2>
    </dataValidation>
    <dataValidation errorStyle="information" type="textLength" allowBlank="1" showInputMessage="1" showErrorMessage="1" error="XLBVal:6=1433.5&#13;&#10;XLBRowCount:3=1&#13;&#10;XLBColCount:3=1&#13;&#10;Style:2=0&#13;&#10;" sqref="H114">
      <formula1>0</formula1>
      <formula2>300</formula2>
    </dataValidation>
    <dataValidation errorStyle="information" type="textLength" allowBlank="1" showInputMessage="1" showErrorMessage="1" error="XLBVal:6=992&#13;&#10;XLBRowCount:3=1&#13;&#10;XLBColCount:3=1&#13;&#10;Style:2=0&#13;&#10;" sqref="W114">
      <formula1>0</formula1>
      <formula2>300</formula2>
    </dataValidation>
    <dataValidation errorStyle="information" type="textLength" allowBlank="1" showInputMessage="1" showErrorMessage="1" error="XLBVal:6=11211.96&#13;&#10;XLBRowCount:3=1&#13;&#10;XLBColCount:3=1&#13;&#10;Style:2=0&#13;&#10;" sqref="J116:J117 J131:J132">
      <formula1>0</formula1>
      <formula2>300</formula2>
    </dataValidation>
    <dataValidation errorStyle="information" type="textLength" allowBlank="1" showInputMessage="1" showErrorMessage="1" error="XLBVal:6=3721.07&#13;&#10;XLBRowCount:3=1&#13;&#10;XLBColCount:3=1&#13;&#10;Style:2=0&#13;&#10;" sqref="G11">
      <formula1>0</formula1>
      <formula2>300</formula2>
    </dataValidation>
    <dataValidation errorStyle="information" type="textLength" allowBlank="1" showInputMessage="1" showErrorMessage="1" error="XLBVal:6=299&#13;&#10;XLBRowCount:3=1&#13;&#10;XLBColCount:3=1&#13;&#10;Style:2=0&#13;&#10;" sqref="Q113">
      <formula1>0</formula1>
      <formula2>300</formula2>
    </dataValidation>
    <dataValidation errorStyle="information" type="textLength" allowBlank="1" showInputMessage="1" showErrorMessage="1" error="XLBVal:6=140&#13;&#10;XLBRowCount:3=1&#13;&#10;XLBColCount:3=1&#13;&#10;Style:2=0&#13;&#10;" sqref="W100">
      <formula1>0</formula1>
      <formula2>300</formula2>
    </dataValidation>
    <dataValidation errorStyle="information" type="textLength" allowBlank="1" showInputMessage="1" showErrorMessage="1" error="XLBVal:6=80&#13;&#10;XLBRowCount:3=1&#13;&#10;XLBColCount:3=1&#13;&#10;Style:2=0&#13;&#10;" sqref="L114">
      <formula1>0</formula1>
      <formula2>300</formula2>
    </dataValidation>
    <dataValidation errorStyle="information" type="textLength" allowBlank="1" showInputMessage="1" showErrorMessage="1" error="XLBVal:6=6.05&#13;&#10;XLBRowCount:3=1&#13;&#10;XLBColCount:3=1&#13;&#10;Style:2=0&#13;&#10;" sqref="F109:F110">
      <formula1>0</formula1>
      <formula2>300</formula2>
    </dataValidation>
    <dataValidation errorStyle="information" type="textLength" allowBlank="1" showInputMessage="1" showErrorMessage="1" error="XLBVal:6=1004.56&#13;&#10;XLBRowCount:3=1&#13;&#10;XLBColCount:3=1&#13;&#10;Style:2=0&#13;&#10;" sqref="K138">
      <formula1>0</formula1>
      <formula2>300</formula2>
    </dataValidation>
    <dataValidation errorStyle="information" type="textLength" allowBlank="1" showInputMessage="1" showErrorMessage="1" error="XLBVal:6=0.06&#13;&#10;XLBRowCount:3=1&#13;&#10;XLBColCount:3=1&#13;&#10;Style:2=0&#13;&#10;" sqref="L33">
      <formula1>0</formula1>
      <formula2>300</formula2>
    </dataValidation>
    <dataValidation errorStyle="information" type="textLength" allowBlank="1" showInputMessage="1" showErrorMessage="1" error="XLBVal:6=568.16&#13;&#10;XLBRowCount:3=1&#13;&#10;XLBColCount:3=1&#13;&#10;Style:2=0&#13;&#10;" sqref="K15">
      <formula1>0</formula1>
      <formula2>300</formula2>
    </dataValidation>
    <dataValidation errorStyle="information" type="textLength" allowBlank="1" showInputMessage="1" showErrorMessage="1" error="XLBVal:6=9609.79&#13;&#10;XLBRowCount:3=1&#13;&#10;XLBColCount:3=1&#13;&#10;Style:2=0&#13;&#10;" sqref="F57">
      <formula1>0</formula1>
      <formula2>300</formula2>
    </dataValidation>
    <dataValidation errorStyle="information" type="textLength" allowBlank="1" showInputMessage="1" showErrorMessage="1" error="XLBVal:6=20139.02&#13;&#10;XLBRowCount:3=1&#13;&#10;XLBColCount:3=1&#13;&#10;Style:2=0&#13;&#10;" sqref="O59">
      <formula1>0</formula1>
      <formula2>300</formula2>
    </dataValidation>
    <dataValidation errorStyle="information" type="textLength" allowBlank="1" showInputMessage="1" showErrorMessage="1" error="XLBVal:6=13.93&#13;&#10;XLBRowCount:3=1&#13;&#10;XLBColCount:3=1&#13;&#10;Style:2=0&#13;&#10;" sqref="G64">
      <formula1>0</formula1>
      <formula2>300</formula2>
    </dataValidation>
    <dataValidation errorStyle="information" type="textLength" allowBlank="1" showInputMessage="1" showErrorMessage="1" error="XLBVal:6=12424.54&#13;&#10;XLBRowCount:3=1&#13;&#10;XLBColCount:3=1&#13;&#10;Style:2=0&#13;&#10;" sqref="W64">
      <formula1>0</formula1>
      <formula2>300</formula2>
    </dataValidation>
    <dataValidation errorStyle="information" type="textLength" allowBlank="1" showInputMessage="1" showErrorMessage="1" error="XLBVal:6=3220&#13;&#10;XLBRowCount:3=1&#13;&#10;XLBColCount:3=1&#13;&#10;Style:2=0&#13;&#10;" sqref="I78:I80 I84">
      <formula1>0</formula1>
      <formula2>300</formula2>
    </dataValidation>
    <dataValidation errorStyle="information" type="textLength" allowBlank="1" showInputMessage="1" showErrorMessage="1" error="XLBVal:6=78.7&#13;&#10;XLBRowCount:3=1&#13;&#10;XLBColCount:3=1&#13;&#10;Style:2=0&#13;&#10;" sqref="F125">
      <formula1>0</formula1>
      <formula2>300</formula2>
    </dataValidation>
    <dataValidation errorStyle="information" type="textLength" allowBlank="1" showInputMessage="1" showErrorMessage="1" error="XLBVal:6=-7.54&#13;&#10;XLBRowCount:3=1&#13;&#10;XLBColCount:3=1&#13;&#10;Style:2=0&#13;&#10;" sqref="L125">
      <formula1>0</formula1>
      <formula2>300</formula2>
    </dataValidation>
    <dataValidation errorStyle="information" type="textLength" allowBlank="1" showInputMessage="1" showErrorMessage="1" error="XLBVal:6=275&#13;&#10;XLBRowCount:3=1&#13;&#10;XLBColCount:3=1&#13;&#10;Style:2=0&#13;&#10;" sqref="L116:L117 L131:L132">
      <formula1>0</formula1>
      <formula2>300</formula2>
    </dataValidation>
    <dataValidation errorStyle="information" type="textLength" allowBlank="1" showInputMessage="1" showErrorMessage="1" error="XLBVal:6=975&#13;&#10;XLBRowCount:3=1&#13;&#10;XLBColCount:3=1&#13;&#10;Style:2=0&#13;&#10;" sqref="W95">
      <formula1>0</formula1>
      <formula2>300</formula2>
    </dataValidation>
    <dataValidation errorStyle="information" type="textLength" allowBlank="1" showInputMessage="1" showErrorMessage="1" error="XLBVal:6=-5107.85&#13;&#10;XLBRowCount:3=1&#13;&#10;XLBColCount:3=1&#13;&#10;Style:2=0&#13;&#10;" sqref="J42:J46">
      <formula1>0</formula1>
      <formula2>300</formula2>
    </dataValidation>
    <dataValidation errorStyle="information" type="textLength" allowBlank="1" showInputMessage="1" showErrorMessage="1" error="XLBVal:6=2534.95&#13;&#10;XLBRowCount:3=1&#13;&#10;XLBColCount:3=1&#13;&#10;Style:2=0&#13;&#10;" sqref="Q59">
      <formula1>0</formula1>
      <formula2>300</formula2>
    </dataValidation>
    <dataValidation errorStyle="information" type="textLength" allowBlank="1" showInputMessage="1" showErrorMessage="1" error="XLBVal:6=249&#13;&#10;XLBRowCount:3=1&#13;&#10;XLBColCount:3=1&#13;&#10;Style:2=0&#13;&#10;" sqref="J89:J91">
      <formula1>0</formula1>
      <formula2>300</formula2>
    </dataValidation>
    <dataValidation errorStyle="information" type="textLength" allowBlank="1" showInputMessage="1" showErrorMessage="1" error="XLBVal:6=23.27&#13;&#10;XLBRowCount:3=1&#13;&#10;XLBColCount:3=1&#13;&#10;Style:2=0&#13;&#10;" sqref="H109:H110">
      <formula1>0</formula1>
      <formula2>300</formula2>
    </dataValidation>
    <dataValidation errorStyle="information" type="textLength" allowBlank="1" showInputMessage="1" showErrorMessage="1" error="XLBVal:6=6379&#13;&#10;XLBRowCount:3=1&#13;&#10;XLBColCount:3=1&#13;&#10;Style:2=0&#13;&#10;" sqref="G95">
      <formula1>0</formula1>
      <formula2>300</formula2>
    </dataValidation>
    <dataValidation errorStyle="information" type="textLength" allowBlank="1" showInputMessage="1" showErrorMessage="1" error="XLBVal:6=5750&#13;&#10;XLBRowCount:3=1&#13;&#10;XLBColCount:3=1&#13;&#10;Style:2=0&#13;&#10;" sqref="H111:H112 H108">
      <formula1>0</formula1>
      <formula2>300</formula2>
    </dataValidation>
    <dataValidation errorStyle="information" type="textLength" allowBlank="1" showInputMessage="1" showErrorMessage="1" error="XLBVal:6=213910.64&#13;&#10;XLBRowCount:3=1&#13;&#10;XLBColCount:3=1&#13;&#10;Style:2=0&#13;&#10;" sqref="N42:N46">
      <formula1>0</formula1>
      <formula2>300</formula2>
    </dataValidation>
    <dataValidation errorStyle="information" type="textLength" allowBlank="1" showInputMessage="1" showErrorMessage="1" error="XLBVal:6=321.67&#13;&#10;XLBRowCount:3=1&#13;&#10;XLBColCount:3=1&#13;&#10;Style:2=0&#13;&#10;" sqref="I125">
      <formula1>0</formula1>
      <formula2>300</formula2>
    </dataValidation>
    <dataValidation errorStyle="information" type="textLength" allowBlank="1" showInputMessage="1" showErrorMessage="1" error="XLBVal:6=500&#13;&#10;XLBRowCount:3=1&#13;&#10;XLBColCount:3=1&#13;&#10;Style:2=0&#13;&#10;" sqref="L128">
      <formula1>0</formula1>
      <formula2>300</formula2>
    </dataValidation>
    <dataValidation errorStyle="information" type="textLength" allowBlank="1" showInputMessage="1" showErrorMessage="1" error="XLBVal:6=267.43&#13;&#10;XLBRowCount:3=1&#13;&#10;XLBColCount:3=1&#13;&#10;Style:2=0&#13;&#10;" sqref="K139 Y139">
      <formula1>0</formula1>
      <formula2>300</formula2>
    </dataValidation>
    <dataValidation errorStyle="information" type="textLength" allowBlank="1" showInputMessage="1" showErrorMessage="1" error="XLBVal:6=134865.54&#13;&#10;XLBRowCount:3=1&#13;&#10;XLBColCount:3=1&#13;&#10;Style:2=0&#13;&#10;" sqref="K118 Y118">
      <formula1>0</formula1>
      <formula2>300</formula2>
    </dataValidation>
    <dataValidation errorStyle="information" type="textLength" allowBlank="1" showInputMessage="1" showErrorMessage="1" error="XLBVal:6=91051.89&#13;&#10;XLBRowCount:3=1&#13;&#10;XLBColCount:3=1&#13;&#10;Style:2=0&#13;&#10;" sqref="K119:K121 Y119:Y121">
      <formula1>0</formula1>
      <formula2>300</formula2>
    </dataValidation>
    <dataValidation errorStyle="information" type="textLength" allowBlank="1" showInputMessage="1" showErrorMessage="1" error="XLBVal:6=67145&#13;&#10;XLBRowCount:3=1&#13;&#10;XLBColCount:3=1&#13;&#10;Style:2=0&#13;&#10;" sqref="F116:F117 F131:F132">
      <formula1>0</formula1>
      <formula2>300</formula2>
    </dataValidation>
    <dataValidation errorStyle="information" type="textLength" allowBlank="1" showInputMessage="1" showErrorMessage="1" error="XLBVal:6=28512.73&#13;&#10;XLBRowCount:3=1&#13;&#10;XLBColCount:3=1&#13;&#10;Style:2=0&#13;&#10;" sqref="G28:G31">
      <formula1>0</formula1>
      <formula2>300</formula2>
    </dataValidation>
    <dataValidation errorStyle="information" type="textLength" allowBlank="1" showInputMessage="1" showErrorMessage="1" error="XLBVal:6=57185.75&#13;&#10;XLBRowCount:3=1&#13;&#10;XLBColCount:3=1&#13;&#10;Style:2=0&#13;&#10;" sqref="H28:H31">
      <formula1>0</formula1>
      <formula2>300</formula2>
    </dataValidation>
    <dataValidation errorStyle="information" type="textLength" allowBlank="1" showInputMessage="1" showErrorMessage="1" error="XLBVal:6=48313.04&#13;&#10;XLBRowCount:3=1&#13;&#10;XLBColCount:3=1&#13;&#10;Style:2=0&#13;&#10;" sqref="I28:I31">
      <formula1>0</formula1>
      <formula2>300</formula2>
    </dataValidation>
    <dataValidation errorStyle="information" type="textLength" allowBlank="1" showInputMessage="1" showErrorMessage="1" error="XLBVal:6=35769.65&#13;&#10;XLBRowCount:3=1&#13;&#10;XLBColCount:3=1&#13;&#10;Style:2=0&#13;&#10;" sqref="J28:J31">
      <formula1>0</formula1>
      <formula2>300</formula2>
    </dataValidation>
    <dataValidation errorStyle="information" type="textLength" allowBlank="1" showInputMessage="1" showErrorMessage="1" error="XLBVal:6=2867.58&#13;&#10;XLBRowCount:3=1&#13;&#10;XLBColCount:3=1&#13;&#10;Style:2=0&#13;&#10;" sqref="K28:K31">
      <formula1>0</formula1>
      <formula2>300</formula2>
    </dataValidation>
    <dataValidation errorStyle="information" type="textLength" allowBlank="1" showInputMessage="1" showErrorMessage="1" error="XLBVal:6=39466.03&#13;&#10;XLBRowCount:3=1&#13;&#10;XLBColCount:3=1&#13;&#10;Style:2=0&#13;&#10;" sqref="L28:L31">
      <formula1>0</formula1>
      <formula2>300</formula2>
    </dataValidation>
    <dataValidation errorStyle="information" type="textLength" allowBlank="1" showInputMessage="1" showErrorMessage="1" error="XLBVal:6=66309.44&#13;&#10;XLBRowCount:3=1&#13;&#10;XLBColCount:3=1&#13;&#10;Style:2=0&#13;&#10;" sqref="M28:M31">
      <formula1>0</formula1>
      <formula2>300</formula2>
    </dataValidation>
    <dataValidation errorStyle="information" type="textLength" allowBlank="1" showInputMessage="1" showErrorMessage="1" error="XLBVal:6=207370.56&#13;&#10;XLBRowCount:3=1&#13;&#10;XLBColCount:3=1&#13;&#10;Style:2=0&#13;&#10;" sqref="O28:O31">
      <formula1>0</formula1>
      <formula2>300</formula2>
    </dataValidation>
    <dataValidation errorStyle="information" type="textLength" allowBlank="1" showInputMessage="1" showErrorMessage="1" error="XLBVal:6=31230.83&#13;&#10;XLBRowCount:3=1&#13;&#10;XLBColCount:3=1&#13;&#10;Style:2=0&#13;&#10;" sqref="P28:P31">
      <formula1>0</formula1>
      <formula2>300</formula2>
    </dataValidation>
    <dataValidation errorStyle="information" type="textLength" allowBlank="1" showInputMessage="1" showErrorMessage="1" error="XLBVal:6=190051.01&#13;&#10;XLBRowCount:3=1&#13;&#10;XLBColCount:3=1&#13;&#10;Style:2=0&#13;&#10;" sqref="Q28:Q31">
      <formula1>0</formula1>
      <formula2>300</formula2>
    </dataValidation>
    <dataValidation errorStyle="information" type="textLength" allowBlank="1" showInputMessage="1" showErrorMessage="1" error="XLBVal:6=244110.5&#13;&#10;XLBRowCount:3=1&#13;&#10;XLBColCount:3=1&#13;&#10;Style:2=0&#13;&#10;" sqref="W28:W31">
      <formula1>0</formula1>
      <formula2>300</formula2>
    </dataValidation>
    <dataValidation errorStyle="information" type="textLength" allowBlank="1" showInputMessage="1" showErrorMessage="1" error="XLBVal:6=22293.27&#13;&#10;XLBRowCount:3=1&#13;&#10;XLBColCount:3=1&#13;&#10;Style:2=0&#13;&#10;" sqref="W71:W74 W123">
      <formula1>0</formula1>
      <formula2>300</formula2>
    </dataValidation>
    <dataValidation errorStyle="information" type="textLength" allowBlank="1" showInputMessage="1" showErrorMessage="1" error="XLBVal:6=63017.54&#13;&#10;XLBRowCount:3=1&#13;&#10;XLBColCount:3=1&#13;&#10;Style:2=0&#13;&#10;" sqref="M71:M74 M123">
      <formula1>0</formula1>
      <formula2>300</formula2>
    </dataValidation>
    <dataValidation errorStyle="information" type="textLength" allowBlank="1" showInputMessage="1" showErrorMessage="1" error="XLBVal:6=1245.59&#13;&#10;XLBRowCount:3=1&#13;&#10;XLBColCount:3=1&#13;&#10;Style:2=0&#13;&#10;" sqref="J71:J74 J123">
      <formula1>0</formula1>
      <formula2>300</formula2>
    </dataValidation>
    <dataValidation errorStyle="information" type="textLength" allowBlank="1" showInputMessage="1" showErrorMessage="1" error="XLBVal:6=4478.68&#13;&#10;XLBRowCount:3=1&#13;&#10;XLBColCount:3=1&#13;&#10;Style:2=0&#13;&#10;" sqref="K71:K74 K123">
      <formula1>0</formula1>
      <formula2>300</formula2>
    </dataValidation>
    <dataValidation errorStyle="information" type="textLength" allowBlank="1" showInputMessage="1" showErrorMessage="1" error="XLBVal:6=955.79&#13;&#10;XLBRowCount:3=1&#13;&#10;XLBColCount:3=1&#13;&#10;Style:2=0&#13;&#10;" sqref="H81:H83">
      <formula1>0</formula1>
      <formula2>300</formula2>
    </dataValidation>
    <dataValidation errorStyle="information" type="textLength" allowBlank="1" showInputMessage="1" showErrorMessage="1" error="XLBVal:6=16273.63&#13;&#10;XLBRowCount:3=1&#13;&#10;XLBColCount:3=1&#13;&#10;Style:2=0&#13;&#10;" sqref="I81:I83">
      <formula1>0</formula1>
      <formula2>300</formula2>
    </dataValidation>
    <dataValidation errorStyle="information" type="textLength" allowBlank="1" showInputMessage="1" showErrorMessage="1" error="XLBVal:6=2141.75&#13;&#10;XLBRowCount:3=1&#13;&#10;XLBColCount:3=1&#13;&#10;Style:2=0&#13;&#10;" sqref="J81:J83">
      <formula1>0</formula1>
      <formula2>300</formula2>
    </dataValidation>
    <dataValidation errorStyle="information" type="textLength" allowBlank="1" showInputMessage="1" showErrorMessage="1" error="XLBVal:6=376.24&#13;&#10;XLBRowCount:3=1&#13;&#10;XLBColCount:3=1&#13;&#10;Style:2=0&#13;&#10;" sqref="L81:L83">
      <formula1>0</formula1>
      <formula2>300</formula2>
    </dataValidation>
    <dataValidation errorStyle="information" type="textLength" allowBlank="1" showInputMessage="1" showErrorMessage="1" error="XLBVal:6=1047.48&#13;&#10;XLBRowCount:3=1&#13;&#10;XLBColCount:3=1&#13;&#10;Style:2=0&#13;&#10;" sqref="M81:M83">
      <formula1>0</formula1>
      <formula2>300</formula2>
    </dataValidation>
    <dataValidation errorStyle="information" type="textLength" allowBlank="1" showInputMessage="1" showErrorMessage="1" error="XLBVal:6=5355.58&#13;&#10;XLBRowCount:3=1&#13;&#10;XLBColCount:3=1&#13;&#10;Style:2=0&#13;&#10;" sqref="O81:O83">
      <formula1>0</formula1>
      <formula2>300</formula2>
    </dataValidation>
    <dataValidation errorStyle="information" type="textLength" allowBlank="1" showInputMessage="1" showErrorMessage="1" error="XLBVal:6=9053.2&#13;&#10;XLBRowCount:3=1&#13;&#10;XLBColCount:3=1&#13;&#10;Style:2=0&#13;&#10;" sqref="P81:P83">
      <formula1>0</formula1>
      <formula2>300</formula2>
    </dataValidation>
    <dataValidation errorStyle="information" type="textLength" allowBlank="1" showInputMessage="1" showErrorMessage="1" error="XLBVal:6=356.68&#13;&#10;XLBRowCount:3=1&#13;&#10;XLBColCount:3=1&#13;&#10;Style:2=0&#13;&#10;" sqref="Q81:Q83">
      <formula1>0</formula1>
      <formula2>300</formula2>
    </dataValidation>
    <dataValidation errorStyle="information" type="textLength" allowBlank="1" showInputMessage="1" showErrorMessage="1" error="XLBVal:6=5071.75&#13;&#10;XLBRowCount:3=1&#13;&#10;XLBColCount:3=1&#13;&#10;Style:2=0&#13;&#10;" sqref="W81:W83">
      <formula1>0</formula1>
      <formula2>300</formula2>
    </dataValidation>
    <dataValidation errorStyle="information" type="textLength" allowBlank="1" showInputMessage="1" showErrorMessage="1" error="XLBVal:6=274.77&#13;&#10;XLBRowCount:3=1&#13;&#10;XLBColCount:3=1&#13;&#10;Style:2=0&#13;&#10;" sqref="F81:F83">
      <formula1>0</formula1>
      <formula2>300</formula2>
    </dataValidation>
    <dataValidation errorStyle="information" type="textLength" allowBlank="1" showInputMessage="1" showErrorMessage="1" error="XLBVal:6=820.46&#13;&#10;XLBRowCount:3=1&#13;&#10;XLBColCount:3=1&#13;&#10;Style:2=0&#13;&#10;" sqref="J122 J137">
      <formula1>0</formula1>
      <formula2>300</formula2>
    </dataValidation>
    <dataValidation errorStyle="information" type="textLength" allowBlank="1" showInputMessage="1" showErrorMessage="1" error="XLBVal:6=51773.87&#13;&#10;XLBRowCount:3=1&#13;&#10;XLBColCount:3=1&#13;&#10;Style:2=0&#13;&#10;" sqref="K122 K137">
      <formula1>0</formula1>
      <formula2>300</formula2>
    </dataValidation>
    <dataValidation errorStyle="information" type="textLength" allowBlank="1" showInputMessage="1" showErrorMessage="1" error="XLBVal:6=319.14&#13;&#10;XLBRowCount:3=1&#13;&#10;XLBColCount:3=1&#13;&#10;Style:2=0&#13;&#10;" sqref="L122 L137">
      <formula1>0</formula1>
      <formula2>300</formula2>
    </dataValidation>
    <dataValidation errorStyle="information" type="textLength" allowBlank="1" showInputMessage="1" showErrorMessage="1" error="XLBVal:6=24364.23&#13;&#10;XLBRowCount:3=1&#13;&#10;XLBColCount:3=1&#13;&#10;Style:2=0&#13;&#10;" sqref="M122 M137">
      <formula1>0</formula1>
      <formula2>300</formula2>
    </dataValidation>
    <dataValidation errorStyle="information" type="textLength" allowBlank="1" showInputMessage="1" showErrorMessage="1" error="XLBVal:6=2605.92&#13;&#10;XLBRowCount:3=1&#13;&#10;XLBColCount:3=1&#13;&#10;Style:2=0&#13;&#10;" sqref="W122 W137">
      <formula1>0</formula1>
      <formula2>300</formula2>
    </dataValidation>
    <dataValidation errorStyle="information" type="textLength" allowBlank="1" showInputMessage="1" showErrorMessage="1" error="XLBVal:6=440&#13;&#10;XLBRowCount:3=1&#13;&#10;XLBColCount:3=1&#13;&#10;Style:2=0&#13;&#10;" sqref="I122 I137">
      <formula1>0</formula1>
      <formula2>300</formula2>
    </dataValidation>
    <dataValidation errorStyle="information" type="textLength" allowBlank="1" showInputMessage="1" showErrorMessage="1" error="XLBVal:6=24.99&#13;&#10;XLBRowCount:3=1&#13;&#10;XLBColCount:3=1&#13;&#10;Style:2=0&#13;&#10;" sqref="P122 P137">
      <formula1>0</formula1>
      <formula2>300</formula2>
    </dataValidation>
  </dataValidations>
  <printOptions horizontalCentered="1"/>
  <pageMargins left="0.5" right="0.5" top="1" bottom="1" header="0.5" footer="0.5"/>
  <pageSetup horizontalDpi="600" verticalDpi="600" orientation="portrait" scale="85" r:id="rId1"/>
  <headerFooter alignWithMargins="0">
    <oddFooter>&amp;C&amp;P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409.5">
      <c r="A1" t="s">
        <v>68</v>
      </c>
      <c r="B1" t="s">
        <v>69</v>
      </c>
      <c r="C1" s="8" t="s">
        <v>70</v>
      </c>
    </row>
    <row r="2" spans="1:3" ht="409.5">
      <c r="A2" t="s">
        <v>71</v>
      </c>
      <c r="B2" t="s">
        <v>69</v>
      </c>
      <c r="C2" s="8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C7">
      <selection activeCell="D13" sqref="D13:J51"/>
    </sheetView>
  </sheetViews>
  <sheetFormatPr defaultColWidth="9.140625" defaultRowHeight="12.75"/>
  <cols>
    <col min="1" max="1" width="10.8515625" style="0" customWidth="1"/>
    <col min="3" max="3" width="1.7109375" style="0" customWidth="1"/>
    <col min="4" max="4" width="39.140625" style="0" bestFit="1" customWidth="1"/>
    <col min="5" max="5" width="1.7109375" style="0" customWidth="1"/>
    <col min="6" max="6" width="16.421875" style="0" bestFit="1" customWidth="1"/>
    <col min="7" max="7" width="16.140625" style="0" bestFit="1" customWidth="1"/>
    <col min="8" max="9" width="3.7109375" style="0" customWidth="1"/>
    <col min="10" max="10" width="53.421875" style="0" bestFit="1" customWidth="1"/>
  </cols>
  <sheetData>
    <row r="1" spans="4:10" ht="12.75">
      <c r="D1" s="10">
        <v>35</v>
      </c>
      <c r="E1" s="10">
        <v>1</v>
      </c>
      <c r="F1" s="10">
        <v>13</v>
      </c>
      <c r="G1" s="10">
        <v>3</v>
      </c>
      <c r="H1" s="10"/>
      <c r="I1" s="10"/>
      <c r="J1" s="10"/>
    </row>
    <row r="2" spans="4:10" ht="12.75">
      <c r="D2" s="4"/>
      <c r="E2" s="4"/>
      <c r="F2" s="4"/>
      <c r="G2" s="4"/>
      <c r="H2" s="4"/>
      <c r="I2" s="4"/>
      <c r="J2" s="4"/>
    </row>
    <row r="3" spans="4:10" ht="12.75">
      <c r="D3" s="4"/>
      <c r="E3" s="4"/>
      <c r="F3" s="4">
        <v>1996001</v>
      </c>
      <c r="G3" s="4"/>
      <c r="H3" s="4"/>
      <c r="I3" s="4"/>
      <c r="J3" s="4"/>
    </row>
    <row r="4" spans="4:10" ht="12.75">
      <c r="D4" s="4"/>
      <c r="E4" s="4"/>
      <c r="F4" s="4">
        <v>2011001</v>
      </c>
      <c r="G4" s="4"/>
      <c r="H4" s="4"/>
      <c r="I4" s="4"/>
      <c r="J4" s="4"/>
    </row>
    <row r="5" spans="4:10" ht="12.75">
      <c r="D5" s="4"/>
      <c r="E5" s="4"/>
      <c r="F5" s="4">
        <f>+F4+12</f>
        <v>2011013</v>
      </c>
      <c r="G5" s="4"/>
      <c r="H5" s="4"/>
      <c r="I5" s="4"/>
      <c r="J5" s="4"/>
    </row>
    <row r="6" spans="4:10" ht="12.75">
      <c r="D6" s="4"/>
      <c r="E6" s="4"/>
      <c r="F6" s="4">
        <f>+F4+13</f>
        <v>2011014</v>
      </c>
      <c r="G6" s="4"/>
      <c r="H6" s="4"/>
      <c r="I6" s="4"/>
      <c r="J6" s="4"/>
    </row>
    <row r="7" spans="3:10" ht="12.75">
      <c r="C7" s="14"/>
      <c r="D7" s="15"/>
      <c r="E7" s="15"/>
      <c r="F7" s="15"/>
      <c r="G7" s="15"/>
      <c r="H7" s="15"/>
      <c r="I7" s="15"/>
      <c r="J7" s="15"/>
    </row>
    <row r="8" spans="3:10" ht="13.5" customHeight="1">
      <c r="C8" s="16" t="s">
        <v>88</v>
      </c>
      <c r="D8" s="17"/>
      <c r="E8" s="18"/>
      <c r="F8" s="19"/>
      <c r="G8" s="18"/>
      <c r="H8" s="18"/>
      <c r="I8" s="18"/>
      <c r="J8" s="18"/>
    </row>
    <row r="9" spans="3:10" ht="13.5" customHeight="1">
      <c r="C9" s="16" t="s">
        <v>89</v>
      </c>
      <c r="D9" s="7"/>
      <c r="E9" s="20"/>
      <c r="F9" s="21"/>
      <c r="G9" s="20"/>
      <c r="H9" s="20"/>
      <c r="I9" s="20"/>
      <c r="J9" s="20"/>
    </row>
    <row r="10" spans="3:10" ht="13.5" customHeight="1">
      <c r="C10" s="97" t="s">
        <v>196</v>
      </c>
      <c r="D10" s="7"/>
      <c r="E10" s="20"/>
      <c r="F10" s="96"/>
      <c r="G10" s="20"/>
      <c r="H10" s="20"/>
      <c r="I10" s="20"/>
      <c r="J10" s="20"/>
    </row>
    <row r="11" spans="3:10" ht="13.5" customHeight="1">
      <c r="C11" s="22"/>
      <c r="D11" s="16"/>
      <c r="E11" s="16"/>
      <c r="F11" s="16"/>
      <c r="G11" s="16"/>
      <c r="H11" s="16"/>
      <c r="I11" s="16"/>
      <c r="J11" s="16"/>
    </row>
    <row r="12" spans="3:10" ht="13.5" customHeight="1">
      <c r="C12" s="15"/>
      <c r="D12" s="22"/>
      <c r="E12" s="23"/>
      <c r="F12" s="73"/>
      <c r="G12" s="23"/>
      <c r="H12" s="23"/>
      <c r="I12" s="23"/>
      <c r="J12" s="23"/>
    </row>
    <row r="13" spans="1:10" ht="13.5" customHeight="1">
      <c r="A13">
        <v>1111</v>
      </c>
      <c r="B13">
        <v>1410</v>
      </c>
      <c r="C13" s="24"/>
      <c r="D13" s="22" t="s">
        <v>90</v>
      </c>
      <c r="E13" s="23" t="s">
        <v>91</v>
      </c>
      <c r="F13" s="74">
        <f>[1]!AG_SMLK("0,2,SS5,LA,F=LSC,K=DbC,F=A,K=/LA/Ldg,F={P}1,T={P}2,K=/LA/AccCde,F={P}3,T={P}4,K=/LA/Prd,E=1,O=/LA/BseAmt,",'Financial Position'!F13,$A13,$B13,F$3,F$6)-0.61</f>
        <v>80319506</v>
      </c>
      <c r="G13" s="25"/>
      <c r="I13" s="24"/>
      <c r="J13" s="25"/>
    </row>
    <row r="14" spans="3:10" ht="13.5" customHeight="1">
      <c r="C14" s="24"/>
      <c r="D14" s="22"/>
      <c r="E14" s="23"/>
      <c r="F14" s="74"/>
      <c r="G14" s="74">
        <v>80128158</v>
      </c>
      <c r="I14" s="24"/>
      <c r="J14" s="81" t="s">
        <v>154</v>
      </c>
    </row>
    <row r="15" spans="3:10" ht="13.5" customHeight="1">
      <c r="C15" s="24"/>
      <c r="D15" s="22"/>
      <c r="E15" s="23"/>
      <c r="F15" s="74"/>
      <c r="G15" s="74">
        <v>16473</v>
      </c>
      <c r="I15" s="24"/>
      <c r="J15" s="81" t="s">
        <v>155</v>
      </c>
    </row>
    <row r="16" spans="3:10" ht="13.5" customHeight="1">
      <c r="C16" s="24"/>
      <c r="D16" s="22"/>
      <c r="E16" s="23"/>
      <c r="F16" s="74"/>
      <c r="G16" s="82">
        <v>174875</v>
      </c>
      <c r="I16" s="24"/>
      <c r="J16" s="81" t="s">
        <v>156</v>
      </c>
    </row>
    <row r="17" spans="3:10" ht="13.5" customHeight="1">
      <c r="C17" s="24"/>
      <c r="D17" s="22"/>
      <c r="E17" s="23"/>
      <c r="F17" s="74"/>
      <c r="G17" s="74">
        <f>SUM(G14:G16)</f>
        <v>80319506</v>
      </c>
      <c r="I17" s="24"/>
      <c r="J17" s="25"/>
    </row>
    <row r="18" spans="3:10" ht="13.5" customHeight="1">
      <c r="C18" s="24"/>
      <c r="D18" s="22"/>
      <c r="E18" s="23"/>
      <c r="F18" s="74"/>
      <c r="G18" s="74"/>
      <c r="I18" s="24"/>
      <c r="J18" s="25"/>
    </row>
    <row r="19" spans="1:10" ht="13.5" customHeight="1">
      <c r="A19">
        <v>1510</v>
      </c>
      <c r="B19">
        <v>1521</v>
      </c>
      <c r="C19" s="14"/>
      <c r="D19" s="22" t="s">
        <v>92</v>
      </c>
      <c r="E19" s="25"/>
      <c r="F19" s="74">
        <f>[1]!AG_SMLK("0,2,SS5,LA,F=LSC,K=DbC,F=A,K=/LA/Ldg,F={P}1,T={P}2,K=/LA/AccCde,F={P}3,T={P}4,K=/LA/Prd,E=1,O=/LA/BseAmt,",'Financial Position'!F19,$A19,$B19,F$3,F$6)-0.44</f>
        <v>754240</v>
      </c>
      <c r="G19" s="25"/>
      <c r="H19" s="25"/>
      <c r="I19" s="25"/>
      <c r="J19" s="81" t="s">
        <v>149</v>
      </c>
    </row>
    <row r="20" spans="3:9" ht="13.5" customHeight="1">
      <c r="C20" s="26"/>
      <c r="D20" s="27"/>
      <c r="E20" s="28"/>
      <c r="F20" s="67"/>
      <c r="G20" s="28"/>
      <c r="H20" s="28"/>
      <c r="I20" s="28"/>
    </row>
    <row r="21" spans="3:10" ht="13.5" customHeight="1" thickBot="1">
      <c r="C21" s="24"/>
      <c r="D21" s="22" t="s">
        <v>93</v>
      </c>
      <c r="E21" s="23" t="s">
        <v>91</v>
      </c>
      <c r="F21" s="68">
        <f>SUM(F13:F20)</f>
        <v>81073746</v>
      </c>
      <c r="G21" s="63"/>
      <c r="H21" s="25"/>
      <c r="I21" s="25"/>
      <c r="J21" s="81" t="s">
        <v>148</v>
      </c>
    </row>
    <row r="22" spans="3:10" ht="13.5" customHeight="1" thickTop="1">
      <c r="C22" s="26"/>
      <c r="D22" s="27"/>
      <c r="E22" s="28"/>
      <c r="F22" s="69"/>
      <c r="G22" s="64"/>
      <c r="H22" s="28"/>
      <c r="I22" s="28"/>
      <c r="J22" s="81" t="s">
        <v>118</v>
      </c>
    </row>
    <row r="23" spans="3:10" ht="13.5" customHeight="1">
      <c r="C23" s="26"/>
      <c r="D23" s="27"/>
      <c r="E23" s="28"/>
      <c r="F23" s="71"/>
      <c r="G23" s="28"/>
      <c r="H23" s="28"/>
      <c r="I23" s="28"/>
      <c r="J23" s="81"/>
    </row>
    <row r="24" spans="3:10" ht="13.5" customHeight="1">
      <c r="C24" s="26"/>
      <c r="D24" s="27"/>
      <c r="E24" s="28"/>
      <c r="F24" s="71"/>
      <c r="G24" s="28"/>
      <c r="H24" s="28"/>
      <c r="I24" s="28"/>
      <c r="J24" s="81"/>
    </row>
    <row r="25" spans="3:10" ht="13.5" customHeight="1">
      <c r="C25" s="14"/>
      <c r="D25" s="22" t="s">
        <v>94</v>
      </c>
      <c r="E25" s="23" t="s">
        <v>91</v>
      </c>
      <c r="F25" s="74">
        <f>-#REF!-0.59+1</f>
        <v>64187855</v>
      </c>
      <c r="G25" s="25"/>
      <c r="H25" s="25"/>
      <c r="I25" s="25"/>
      <c r="J25" s="81" t="s">
        <v>152</v>
      </c>
    </row>
    <row r="26" spans="3:10" ht="13.5" customHeight="1">
      <c r="C26" s="14"/>
      <c r="D26" s="22"/>
      <c r="E26" s="23"/>
      <c r="F26" s="75"/>
      <c r="G26" s="25"/>
      <c r="H26" s="25"/>
      <c r="I26" s="25"/>
      <c r="J26" s="81"/>
    </row>
    <row r="27" spans="1:10" ht="13.5" customHeight="1">
      <c r="A27">
        <v>2110</v>
      </c>
      <c r="B27">
        <v>2375</v>
      </c>
      <c r="C27" s="14"/>
      <c r="D27" s="22" t="s">
        <v>95</v>
      </c>
      <c r="E27" s="25"/>
      <c r="F27" s="74">
        <f>968328+1225290</f>
        <v>2193618</v>
      </c>
      <c r="G27" s="25"/>
      <c r="H27" s="25"/>
      <c r="I27" s="25"/>
      <c r="J27" s="81" t="s">
        <v>153</v>
      </c>
    </row>
    <row r="28" spans="3:10" ht="13.5" customHeight="1">
      <c r="C28" s="14"/>
      <c r="D28" s="22"/>
      <c r="E28" s="25"/>
      <c r="F28" s="75"/>
      <c r="G28" s="25"/>
      <c r="H28" s="25"/>
      <c r="I28" s="25"/>
      <c r="J28" s="81"/>
    </row>
    <row r="29" spans="1:10" ht="13.5" customHeight="1">
      <c r="A29">
        <v>2595</v>
      </c>
      <c r="B29">
        <v>2595</v>
      </c>
      <c r="C29" s="26"/>
      <c r="D29" s="27" t="s">
        <v>96</v>
      </c>
      <c r="E29" s="28"/>
      <c r="F29" s="74">
        <f>-[1]!AG_SMLK("0,2,SS5,LA,F=LSC,K=DbC,F=A,K=/LA/Ldg,F={P}1,T={P}2,K=/LA/AccCde,F={P}3,T={P}4,K=/LA/Prd,E=1,O=/LA/BseAmt,",'Financial Position'!F29,$A29,$B29,F$3,F$6)-3784.85</f>
        <v>6674663</v>
      </c>
      <c r="G29" s="65"/>
      <c r="H29" s="28"/>
      <c r="I29" s="28"/>
      <c r="J29" s="81" t="s">
        <v>151</v>
      </c>
    </row>
    <row r="30" spans="3:10" ht="13.5" customHeight="1">
      <c r="C30" s="26"/>
      <c r="D30" s="27"/>
      <c r="E30" s="28"/>
      <c r="F30" s="70"/>
      <c r="G30" s="28"/>
      <c r="H30" s="28"/>
      <c r="I30" s="28"/>
      <c r="J30" s="81"/>
    </row>
    <row r="31" spans="3:10" ht="13.5" customHeight="1">
      <c r="C31" s="26"/>
      <c r="D31" s="27"/>
      <c r="E31" s="28"/>
      <c r="F31" s="75"/>
      <c r="G31" s="28"/>
      <c r="H31" s="28"/>
      <c r="I31" s="28"/>
      <c r="J31" s="81" t="s">
        <v>147</v>
      </c>
    </row>
    <row r="32" spans="3:10" ht="13.5" customHeight="1">
      <c r="C32" s="24"/>
      <c r="D32" s="22" t="s">
        <v>97</v>
      </c>
      <c r="E32" s="25"/>
      <c r="F32" s="75">
        <f>SUM(F25:F30)</f>
        <v>73056136</v>
      </c>
      <c r="G32" s="25"/>
      <c r="H32" s="25"/>
      <c r="I32" s="25"/>
      <c r="J32" s="81" t="s">
        <v>120</v>
      </c>
    </row>
    <row r="33" spans="3:10" ht="13.5" customHeight="1">
      <c r="C33" s="26"/>
      <c r="D33" s="27"/>
      <c r="E33" s="28"/>
      <c r="F33" s="71"/>
      <c r="G33" s="28"/>
      <c r="H33" s="28"/>
      <c r="I33" s="28"/>
      <c r="J33" s="81"/>
    </row>
    <row r="34" spans="3:10" ht="13.5" customHeight="1">
      <c r="C34" s="29"/>
      <c r="D34" s="30" t="s">
        <v>98</v>
      </c>
      <c r="E34" s="31"/>
      <c r="F34" s="76"/>
      <c r="G34" s="31"/>
      <c r="H34" s="31"/>
      <c r="I34" s="31"/>
      <c r="J34" s="81"/>
    </row>
    <row r="35" spans="1:10" ht="13.5" customHeight="1">
      <c r="A35">
        <v>3000</v>
      </c>
      <c r="B35">
        <v>3000</v>
      </c>
      <c r="C35" s="14"/>
      <c r="D35" s="22" t="s">
        <v>99</v>
      </c>
      <c r="E35" s="25"/>
      <c r="F35" s="74">
        <f>-[1]!AG_SMLK("0,2,SS5,LA,F=LSC,K=DbC,F=A,K=/LA/Ldg,F={P}1,T={P}2,K=/LA/AccCde,F={P}3,T={P}4,K=/LA/Prd,E=1,O=/LA/BseAmt,",'Financial Position'!F35,$A35,$B35,F$3,F$6)-0.46</f>
        <v>855648</v>
      </c>
      <c r="G35" s="25"/>
      <c r="H35" s="25"/>
      <c r="I35" s="25"/>
      <c r="J35" s="81"/>
    </row>
    <row r="36" spans="1:10" ht="13.5" customHeight="1">
      <c r="A36">
        <v>3100</v>
      </c>
      <c r="B36">
        <v>3101</v>
      </c>
      <c r="C36" s="14"/>
      <c r="D36" s="22" t="s">
        <v>100</v>
      </c>
      <c r="E36" s="25"/>
      <c r="F36" s="74">
        <f>-[1]!AG_SMLK("0,2,SS5,LA,F=LSC,K=DbC,F=A,K=/LA/Ldg,F={P}1,T={P}2,K=/LA/AccCde,F={P}3,T={P}4,K=/LA/Prd,E=1,O=/LA/BseAmt,",'Financial Position'!F36,$A36,$B36,F$3,F$6)+3784.3</f>
        <v>6395222</v>
      </c>
      <c r="G36" s="66"/>
      <c r="H36" s="25"/>
      <c r="I36" s="25"/>
      <c r="J36" s="81"/>
    </row>
    <row r="37" spans="1:10" ht="13.5" customHeight="1">
      <c r="A37">
        <v>3200</v>
      </c>
      <c r="B37">
        <v>3200</v>
      </c>
      <c r="C37" s="14"/>
      <c r="D37" s="22" t="s">
        <v>101</v>
      </c>
      <c r="E37" s="25"/>
      <c r="F37" s="74">
        <f>-[1]!AG_SMLK("0,2,SS5,LA,F=LSC,K=DbC,F=A,K=/LA/Ldg,F={P}1,T={P}2,K=/LA/AccCde,F={P}3,T={P}4,K=/LA/Prd,E=1,O=/LA/BseAmt,",'Financial Position'!F37,$A37,$B37,F$3,F$6)</f>
        <v>12500</v>
      </c>
      <c r="G37" s="25"/>
      <c r="H37" s="25"/>
      <c r="I37" s="25"/>
      <c r="J37" s="81" t="s">
        <v>150</v>
      </c>
    </row>
    <row r="38" spans="1:10" ht="13.5" customHeight="1">
      <c r="A38">
        <v>3500</v>
      </c>
      <c r="B38">
        <v>3500</v>
      </c>
      <c r="C38" s="14"/>
      <c r="D38" s="22" t="s">
        <v>102</v>
      </c>
      <c r="E38" s="25"/>
      <c r="F38" s="82">
        <f>-[1]!AG_SMLK("0,2,SS5,LA,F=LSC,K=DbC,F=A,K=/LA/Ldg,F={P}1,T={P}2,K=/LA/AccCde,F={P}3,T={P}4,K=/LA/Prd,E=1,O=/LA/BseAmt,",'Financial Position'!F38,$A38,$B38,F$3,F$6)-0.44</f>
        <v>754240</v>
      </c>
      <c r="G38" s="25"/>
      <c r="H38" s="25"/>
      <c r="I38" s="25"/>
      <c r="J38" s="81" t="s">
        <v>149</v>
      </c>
    </row>
    <row r="39" spans="3:10" ht="13.5" customHeight="1">
      <c r="C39" s="14"/>
      <c r="D39" s="22"/>
      <c r="E39" s="25"/>
      <c r="F39" s="74"/>
      <c r="G39" s="25"/>
      <c r="H39" s="25"/>
      <c r="I39" s="25"/>
      <c r="J39" s="81"/>
    </row>
    <row r="40" spans="3:10" ht="13.5" customHeight="1">
      <c r="C40" s="26"/>
      <c r="D40" s="27"/>
      <c r="E40" s="28"/>
      <c r="F40" s="75"/>
      <c r="G40" s="28"/>
      <c r="H40" s="28"/>
      <c r="I40" s="28"/>
      <c r="J40" s="81" t="s">
        <v>162</v>
      </c>
    </row>
    <row r="41" spans="3:10" ht="13.5" customHeight="1">
      <c r="C41" s="24"/>
      <c r="D41" s="22" t="s">
        <v>103</v>
      </c>
      <c r="E41" s="25"/>
      <c r="F41" s="71">
        <f>SUM(F35:F40)</f>
        <v>8017610</v>
      </c>
      <c r="G41" s="25"/>
      <c r="H41" s="25"/>
      <c r="I41" s="25"/>
      <c r="J41" s="81" t="s">
        <v>119</v>
      </c>
    </row>
    <row r="42" spans="3:10" ht="13.5" customHeight="1">
      <c r="C42" s="26"/>
      <c r="D42" s="27"/>
      <c r="E42" s="28"/>
      <c r="F42" s="70"/>
      <c r="G42" s="28"/>
      <c r="H42" s="28"/>
      <c r="I42" s="28"/>
      <c r="J42" s="81" t="s">
        <v>160</v>
      </c>
    </row>
    <row r="43" spans="3:10" ht="13.5" customHeight="1">
      <c r="C43" s="26"/>
      <c r="D43" s="27"/>
      <c r="E43" s="28"/>
      <c r="F43" s="75"/>
      <c r="G43" s="28"/>
      <c r="H43" s="28"/>
      <c r="I43" s="28"/>
      <c r="J43" s="81"/>
    </row>
    <row r="44" spans="3:10" ht="13.5" customHeight="1" thickBot="1">
      <c r="C44" s="24"/>
      <c r="D44" s="22" t="s">
        <v>104</v>
      </c>
      <c r="E44" s="23" t="s">
        <v>91</v>
      </c>
      <c r="F44" s="71">
        <f>+F32+F41</f>
        <v>81073746</v>
      </c>
      <c r="G44" s="25"/>
      <c r="H44" s="25"/>
      <c r="I44" s="25"/>
      <c r="J44" s="81" t="s">
        <v>118</v>
      </c>
    </row>
    <row r="45" spans="3:10" ht="13.5" customHeight="1" thickTop="1">
      <c r="C45" s="26"/>
      <c r="D45" s="27"/>
      <c r="E45" s="28"/>
      <c r="F45" s="72"/>
      <c r="G45" s="28"/>
      <c r="H45" s="28"/>
      <c r="I45" s="28"/>
      <c r="J45" s="81"/>
    </row>
    <row r="46" spans="3:10" ht="13.5" customHeight="1">
      <c r="C46" s="26"/>
      <c r="D46" s="27"/>
      <c r="E46" s="28"/>
      <c r="F46" s="75"/>
      <c r="G46" s="28"/>
      <c r="H46" s="28"/>
      <c r="I46" s="28"/>
      <c r="J46" s="81"/>
    </row>
    <row r="47" spans="3:10" ht="13.5" customHeight="1">
      <c r="C47" s="26"/>
      <c r="D47" s="27"/>
      <c r="E47" s="28"/>
      <c r="F47" s="75"/>
      <c r="G47" s="83">
        <f>+F41</f>
        <v>8017610</v>
      </c>
      <c r="H47" s="28"/>
      <c r="I47" s="28"/>
      <c r="J47" s="81" t="s">
        <v>119</v>
      </c>
    </row>
    <row r="48" spans="3:10" ht="13.5" customHeight="1">
      <c r="C48" s="26"/>
      <c r="D48" s="27"/>
      <c r="E48" s="28"/>
      <c r="F48" s="75"/>
      <c r="G48" s="86">
        <f>-F37</f>
        <v>-12500</v>
      </c>
      <c r="H48" s="28"/>
      <c r="I48" s="28"/>
      <c r="J48" s="81" t="s">
        <v>150</v>
      </c>
    </row>
    <row r="49" spans="3:10" ht="13.5" customHeight="1">
      <c r="C49" s="26"/>
      <c r="D49" s="27"/>
      <c r="E49" s="28"/>
      <c r="F49" s="75"/>
      <c r="G49" s="83">
        <f>SUM(G47:G48)</f>
        <v>8005110</v>
      </c>
      <c r="H49" s="28"/>
      <c r="I49" s="28"/>
      <c r="J49" s="81" t="s">
        <v>165</v>
      </c>
    </row>
    <row r="50" spans="3:10" ht="13.5" customHeight="1">
      <c r="C50" s="26"/>
      <c r="D50" s="27"/>
      <c r="E50" s="28"/>
      <c r="F50" s="75"/>
      <c r="G50" s="28"/>
      <c r="H50" s="28"/>
      <c r="I50" s="28"/>
      <c r="J50" s="28"/>
    </row>
    <row r="51" spans="3:10" ht="13.5" customHeight="1">
      <c r="C51" s="26"/>
      <c r="D51" s="27"/>
      <c r="E51" s="28"/>
      <c r="F51" s="75"/>
      <c r="G51" s="28"/>
      <c r="H51" s="28"/>
      <c r="I51" s="28"/>
      <c r="J51" s="28"/>
    </row>
    <row r="52" spans="6:10" ht="12.75">
      <c r="F52" s="32"/>
      <c r="G52" s="32"/>
      <c r="H52" s="32"/>
      <c r="I52" s="32"/>
      <c r="J52" s="32"/>
    </row>
    <row r="53" spans="6:10" ht="12.75">
      <c r="F53" s="32"/>
      <c r="G53" s="32"/>
      <c r="H53" s="32"/>
      <c r="I53" s="32"/>
      <c r="J53" s="32"/>
    </row>
    <row r="54" spans="6:10" ht="12.75">
      <c r="F54" s="32"/>
      <c r="G54" s="32"/>
      <c r="H54" s="32"/>
      <c r="I54" s="32"/>
      <c r="J54" s="32"/>
    </row>
    <row r="55" spans="6:10" ht="12.75">
      <c r="F55" s="32"/>
      <c r="G55" s="32"/>
      <c r="H55" s="32"/>
      <c r="I55" s="32"/>
      <c r="J55" s="32"/>
    </row>
    <row r="56" spans="6:10" ht="12.75">
      <c r="F56" s="32"/>
      <c r="G56" s="32"/>
      <c r="H56" s="32"/>
      <c r="I56" s="32"/>
      <c r="J56" s="32"/>
    </row>
    <row r="57" spans="6:10" ht="12.75">
      <c r="F57" s="32"/>
      <c r="G57" s="32"/>
      <c r="H57" s="32"/>
      <c r="I57" s="32"/>
      <c r="J57" s="32"/>
    </row>
    <row r="58" spans="6:10" ht="12.75">
      <c r="F58" s="32"/>
      <c r="G58" s="32"/>
      <c r="H58" s="32"/>
      <c r="I58" s="32"/>
      <c r="J58" s="32"/>
    </row>
  </sheetData>
  <sheetProtection/>
  <dataValidations count="9">
    <dataValidation errorStyle="information" type="textLength" allowBlank="1" showInputMessage="1" showErrorMessage="1" error="XLBVal:6=-12500&#13;&#10;XLBRowCount:3=1&#13;&#10;XLBColCount:3=1&#13;&#10;Style:2=0&#13;&#10;" sqref="F37">
      <formula1>0</formula1>
      <formula2>300</formula2>
    </dataValidation>
    <dataValidation errorStyle="information" type="textLength" allowBlank="1" showInputMessage="1" showErrorMessage="1" error="XLBVal:6=-6391437.7&#13;&#10;XLBRowCount:3=1&#13;&#10;XLBColCount:3=1&#13;&#10;Style:2=0&#13;&#10;" sqref="F36">
      <formula1>0</formula1>
      <formula2>300</formula2>
    </dataValidation>
    <dataValidation errorStyle="information" type="textLength" allowBlank="1" showInputMessage="1" showErrorMessage="1" error="XLBVal:6=-855648.46&#13;&#10;XLBRowCount:3=1&#13;&#10;XLBColCount:3=1&#13;&#10;Style:2=0&#13;&#10;" sqref="F35">
      <formula1>0</formula1>
      <formula2>300</formula2>
    </dataValidation>
    <dataValidation errorStyle="information" type="textLength" allowBlank="1" showInputMessage="1" showErrorMessage="1" error="XLBVal:5=-59380286.46&#13;&#10;XLBRowCount:3=1&#13;&#10;XLBColCount:3=1&#13;&#10;Style:2=0&#13;&#10;" sqref="F25">
      <formula1>0</formula1>
      <formula2>300</formula2>
    </dataValidation>
    <dataValidation errorStyle="information" type="textLength" allowBlank="1" showInputMessage="1" showErrorMessage="1" error="XLBVal:5=-74884.94&#13;&#10;XLBRowCount:3=1&#13;&#10;XLBColCount:3=1&#13;&#10;Style:2=0&#13;&#10;" sqref="F27">
      <formula1>0</formula1>
      <formula2>300</formula2>
    </dataValidation>
    <dataValidation errorStyle="information" type="textLength" allowBlank="1" showInputMessage="1" showErrorMessage="1" error="XLBVal:6=80319506.61&#13;&#10;XLBRowCount:3=1&#13;&#10;XLBColCount:3=1&#13;&#10;Style:2=0&#13;&#10;" sqref="F13:F18">
      <formula1>0</formula1>
      <formula2>300</formula2>
    </dataValidation>
    <dataValidation errorStyle="information" type="textLength" allowBlank="1" showInputMessage="1" showErrorMessage="1" error="XLBVal:6=754240.44&#13;&#10;XLBRowCount:3=1&#13;&#10;XLBColCount:3=1&#13;&#10;Style:2=0&#13;&#10;" sqref="F19">
      <formula1>0</formula1>
      <formula2>300</formula2>
    </dataValidation>
    <dataValidation errorStyle="information" type="textLength" allowBlank="1" showInputMessage="1" showErrorMessage="1" error="XLBVal:6=-6678447.85&#13;&#10;XLBRowCount:3=1&#13;&#10;XLBColCount:3=1&#13;&#10;Style:2=0&#13;&#10;" sqref="F29">
      <formula1>0</formula1>
      <formula2>300</formula2>
    </dataValidation>
    <dataValidation errorStyle="information" type="textLength" allowBlank="1" showInputMessage="1" showErrorMessage="1" error="XLBVal:6=-754240.44&#13;&#10;XLBRowCount:3=1&#13;&#10;XLBColCount:3=1&#13;&#10;Style:2=0&#13;&#10;" sqref="F38:F39">
      <formula1>0</formula1>
      <formula2>300</formula2>
    </dataValidation>
  </dataValidation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5"/>
  <sheetViews>
    <sheetView zoomScalePageLayoutView="0" workbookViewId="0" topLeftCell="E37">
      <selection activeCell="E10" sqref="E10:N65"/>
    </sheetView>
  </sheetViews>
  <sheetFormatPr defaultColWidth="10.00390625" defaultRowHeight="14.25" customHeight="1"/>
  <cols>
    <col min="1" max="4" width="10.00390625" style="33" customWidth="1"/>
    <col min="5" max="5" width="1.7109375" style="33" customWidth="1"/>
    <col min="6" max="6" width="4.421875" style="33" customWidth="1"/>
    <col min="7" max="7" width="35.7109375" style="33" bestFit="1" customWidth="1"/>
    <col min="8" max="8" width="2.140625" style="33" bestFit="1" customWidth="1"/>
    <col min="9" max="9" width="5.140625" style="33" customWidth="1"/>
    <col min="10" max="10" width="17.28125" style="33" customWidth="1"/>
    <col min="11" max="12" width="2.8515625" style="33" customWidth="1"/>
    <col min="13" max="13" width="15.7109375" style="33" customWidth="1"/>
    <col min="14" max="14" width="45.00390625" style="33" customWidth="1"/>
    <col min="15" max="16384" width="10.00390625" style="33" customWidth="1"/>
  </cols>
  <sheetData>
    <row r="1" spans="5:11" ht="14.25" customHeight="1">
      <c r="E1" s="33">
        <v>1</v>
      </c>
      <c r="F1" s="34">
        <v>5</v>
      </c>
      <c r="G1" s="34">
        <v>18</v>
      </c>
      <c r="H1" s="34">
        <v>7</v>
      </c>
      <c r="I1" s="34">
        <v>4</v>
      </c>
      <c r="J1" s="34">
        <v>15</v>
      </c>
      <c r="K1" s="33">
        <v>2</v>
      </c>
    </row>
    <row r="2" spans="6:10" ht="14.25" customHeight="1">
      <c r="F2" s="34"/>
      <c r="G2" s="34"/>
      <c r="H2" s="34"/>
      <c r="I2" s="34"/>
      <c r="J2" s="34"/>
    </row>
    <row r="3" spans="6:10" ht="14.25" customHeight="1">
      <c r="F3" s="34"/>
      <c r="G3" s="34"/>
      <c r="H3" s="34"/>
      <c r="I3" s="34"/>
      <c r="J3" s="33">
        <v>1996012</v>
      </c>
    </row>
    <row r="4" ht="14.25" customHeight="1">
      <c r="J4" s="33">
        <v>2011001</v>
      </c>
    </row>
    <row r="5" ht="14.25" customHeight="1">
      <c r="J5" s="33">
        <f>+J4+11</f>
        <v>2011012</v>
      </c>
    </row>
    <row r="6" ht="14.25" customHeight="1">
      <c r="J6" s="33">
        <f>+J4+12</f>
        <v>2011013</v>
      </c>
    </row>
    <row r="7" ht="14.25" customHeight="1">
      <c r="J7" s="33">
        <f>+J6</f>
        <v>2011013</v>
      </c>
    </row>
    <row r="9" spans="6:10" ht="14.25" customHeight="1">
      <c r="F9" s="34"/>
      <c r="G9" s="34"/>
      <c r="I9" s="34"/>
      <c r="J9" s="35"/>
    </row>
    <row r="10" spans="5:14" ht="14.25" customHeight="1">
      <c r="E10" s="36" t="s">
        <v>105</v>
      </c>
      <c r="F10" s="36"/>
      <c r="G10" s="36"/>
      <c r="H10" s="36"/>
      <c r="I10" s="36"/>
      <c r="J10" s="37"/>
      <c r="K10" s="36"/>
      <c r="L10" s="36"/>
      <c r="M10" s="36"/>
      <c r="N10" s="36"/>
    </row>
    <row r="11" spans="5:14" ht="14.25" customHeight="1">
      <c r="E11" s="36" t="s">
        <v>106</v>
      </c>
      <c r="F11" s="36"/>
      <c r="G11" s="36"/>
      <c r="H11" s="36"/>
      <c r="I11" s="36"/>
      <c r="J11" s="37"/>
      <c r="K11" s="36"/>
      <c r="L11" s="36"/>
      <c r="M11" s="36"/>
      <c r="N11" s="36"/>
    </row>
    <row r="12" spans="2:14" ht="14.25" customHeight="1">
      <c r="B12" s="38"/>
      <c r="C12" s="38"/>
      <c r="D12" s="38"/>
      <c r="E12" s="101" t="s">
        <v>200</v>
      </c>
      <c r="F12" s="61"/>
      <c r="G12" s="36"/>
      <c r="H12" s="36"/>
      <c r="I12" s="36"/>
      <c r="J12" s="61"/>
      <c r="K12" s="101"/>
      <c r="L12" s="36"/>
      <c r="M12" s="36"/>
      <c r="N12" s="36"/>
    </row>
    <row r="13" spans="2:14" ht="14.25" customHeight="1">
      <c r="B13" s="38"/>
      <c r="C13" s="38"/>
      <c r="D13" s="38"/>
      <c r="E13" s="101"/>
      <c r="F13" s="61"/>
      <c r="G13" s="36"/>
      <c r="H13" s="36"/>
      <c r="I13" s="36"/>
      <c r="J13" s="61"/>
      <c r="K13" s="101"/>
      <c r="L13" s="36"/>
      <c r="M13" s="36"/>
      <c r="N13" s="36"/>
    </row>
    <row r="14" spans="2:14" ht="14.25" customHeight="1">
      <c r="B14" s="38"/>
      <c r="C14" s="38"/>
      <c r="D14" s="38"/>
      <c r="E14" s="38"/>
      <c r="F14" s="38"/>
      <c r="G14" s="38"/>
      <c r="H14" s="38"/>
      <c r="I14" s="38"/>
      <c r="J14" s="102"/>
      <c r="K14" s="62"/>
      <c r="L14" s="62"/>
      <c r="M14" s="62"/>
      <c r="N14" s="62"/>
    </row>
    <row r="15" spans="2:14" ht="14.25" customHeight="1">
      <c r="B15" s="38"/>
      <c r="C15" s="38"/>
      <c r="D15" s="38"/>
      <c r="E15" s="38"/>
      <c r="F15" s="38" t="s">
        <v>107</v>
      </c>
      <c r="G15" s="38"/>
      <c r="H15" s="38"/>
      <c r="I15" s="38"/>
      <c r="J15" s="40"/>
      <c r="K15" s="40"/>
      <c r="L15" s="40"/>
      <c r="M15" s="40"/>
      <c r="N15" s="40"/>
    </row>
    <row r="16" spans="2:14" ht="14.25" customHeight="1">
      <c r="B16" s="38"/>
      <c r="C16" s="41">
        <v>4010</v>
      </c>
      <c r="D16" s="41">
        <v>4010</v>
      </c>
      <c r="E16" s="41"/>
      <c r="F16" s="38"/>
      <c r="G16" s="38" t="s">
        <v>108</v>
      </c>
      <c r="H16" s="38"/>
      <c r="I16" s="38"/>
      <c r="J16" s="42">
        <f>ROUND(+#REF!,0)</f>
        <v>404190000</v>
      </c>
      <c r="K16" s="43"/>
      <c r="L16" s="43"/>
      <c r="M16" s="43"/>
      <c r="N16" s="43"/>
    </row>
    <row r="17" spans="2:14" ht="28.5" customHeight="1">
      <c r="B17" s="38"/>
      <c r="C17" s="41">
        <v>4140</v>
      </c>
      <c r="D17" s="41">
        <v>4160</v>
      </c>
      <c r="E17" s="41"/>
      <c r="F17" s="38"/>
      <c r="G17" s="38" t="s">
        <v>109</v>
      </c>
      <c r="H17" s="38"/>
      <c r="I17" s="38"/>
      <c r="J17" s="44">
        <v>2315360</v>
      </c>
      <c r="K17" s="43"/>
      <c r="L17" s="43"/>
      <c r="M17" s="103">
        <f>SUM(J16:J17)</f>
        <v>406505360</v>
      </c>
      <c r="N17" s="100" t="s">
        <v>167</v>
      </c>
    </row>
    <row r="18" spans="2:14" ht="14.25" customHeight="1">
      <c r="B18" s="38"/>
      <c r="C18" s="41"/>
      <c r="D18" s="41"/>
      <c r="E18" s="41"/>
      <c r="F18" s="38"/>
      <c r="G18" s="38"/>
      <c r="H18" s="38"/>
      <c r="I18" s="38"/>
      <c r="J18" s="44"/>
      <c r="K18" s="43"/>
      <c r="L18" s="43"/>
      <c r="M18" s="43"/>
      <c r="N18" s="83"/>
    </row>
    <row r="19" spans="2:14" ht="28.5" customHeight="1">
      <c r="B19" s="38"/>
      <c r="C19" s="41"/>
      <c r="D19" s="41"/>
      <c r="E19" s="41"/>
      <c r="F19" s="38"/>
      <c r="G19" s="38" t="s">
        <v>199</v>
      </c>
      <c r="H19" s="38"/>
      <c r="I19" s="38"/>
      <c r="J19" s="80">
        <v>12500</v>
      </c>
      <c r="K19" s="43"/>
      <c r="L19" s="43"/>
      <c r="M19" s="43"/>
      <c r="N19" s="100" t="s">
        <v>150</v>
      </c>
    </row>
    <row r="20" spans="2:14" ht="14.25" customHeight="1">
      <c r="B20" s="38"/>
      <c r="C20" s="41"/>
      <c r="D20" s="41"/>
      <c r="E20" s="41"/>
      <c r="F20" s="38"/>
      <c r="G20" s="38"/>
      <c r="H20" s="38"/>
      <c r="I20" s="38"/>
      <c r="J20" s="44"/>
      <c r="K20" s="43"/>
      <c r="L20" s="43"/>
      <c r="M20" s="43"/>
      <c r="N20" s="83"/>
    </row>
    <row r="21" spans="2:14" ht="14.25" customHeight="1">
      <c r="B21" s="38"/>
      <c r="C21" s="41"/>
      <c r="D21" s="41"/>
      <c r="E21" s="41"/>
      <c r="F21" s="38"/>
      <c r="G21" s="38"/>
      <c r="H21" s="38"/>
      <c r="I21" s="38"/>
      <c r="J21" s="44">
        <f>SUM(J16:J19)</f>
        <v>406517860</v>
      </c>
      <c r="K21" s="43"/>
      <c r="L21" s="43"/>
      <c r="M21" s="43"/>
      <c r="N21" s="83" t="s">
        <v>193</v>
      </c>
    </row>
    <row r="22" spans="2:14" ht="14.25" customHeight="1">
      <c r="B22" s="38"/>
      <c r="C22" s="41"/>
      <c r="D22" s="41"/>
      <c r="E22" s="41"/>
      <c r="F22" s="38"/>
      <c r="G22" s="38"/>
      <c r="H22" s="38"/>
      <c r="I22" s="38"/>
      <c r="J22" s="44"/>
      <c r="K22" s="43"/>
      <c r="L22" s="43"/>
      <c r="M22" s="43"/>
      <c r="N22" s="83"/>
    </row>
    <row r="23" spans="2:14" ht="28.5" customHeight="1">
      <c r="B23" s="38"/>
      <c r="C23" s="41"/>
      <c r="D23" s="41"/>
      <c r="E23" s="41"/>
      <c r="F23" s="38"/>
      <c r="G23" s="38" t="s">
        <v>197</v>
      </c>
      <c r="H23" s="46"/>
      <c r="I23" s="38"/>
      <c r="J23" s="44"/>
      <c r="K23" s="43"/>
      <c r="L23" s="43"/>
      <c r="M23" s="43">
        <v>1561</v>
      </c>
      <c r="N23" s="100" t="s">
        <v>166</v>
      </c>
    </row>
    <row r="24" spans="2:14" ht="14.25" customHeight="1">
      <c r="B24" s="38"/>
      <c r="C24" s="41"/>
      <c r="D24" s="41"/>
      <c r="E24" s="41"/>
      <c r="F24" s="38"/>
      <c r="G24" s="38" t="s">
        <v>198</v>
      </c>
      <c r="H24" s="46"/>
      <c r="I24" s="38"/>
      <c r="K24" s="43"/>
      <c r="L24" s="43"/>
      <c r="M24" s="43">
        <v>12019</v>
      </c>
      <c r="N24" s="83" t="s">
        <v>138</v>
      </c>
    </row>
    <row r="25" spans="2:14" ht="14.25" customHeight="1">
      <c r="B25" s="38"/>
      <c r="C25" s="41"/>
      <c r="D25" s="41"/>
      <c r="E25" s="41"/>
      <c r="F25" s="38"/>
      <c r="G25" s="38" t="s">
        <v>199</v>
      </c>
      <c r="H25" s="46"/>
      <c r="I25" s="38"/>
      <c r="J25" s="44"/>
      <c r="K25" s="43"/>
      <c r="L25" s="43"/>
      <c r="M25" s="80">
        <f>+J19</f>
        <v>12500</v>
      </c>
      <c r="N25" s="38" t="s">
        <v>199</v>
      </c>
    </row>
    <row r="26" spans="2:14" ht="14.25" customHeight="1">
      <c r="B26" s="38"/>
      <c r="C26" s="41"/>
      <c r="D26" s="41"/>
      <c r="E26" s="41"/>
      <c r="F26" s="38"/>
      <c r="G26" s="38"/>
      <c r="H26" s="46"/>
      <c r="I26" s="38"/>
      <c r="J26" s="44"/>
      <c r="K26" s="43"/>
      <c r="L26" s="43"/>
      <c r="M26" s="51">
        <f>SUM(M23:M25)</f>
        <v>26080</v>
      </c>
      <c r="N26" s="98"/>
    </row>
    <row r="27" spans="2:14" ht="14.25" customHeight="1">
      <c r="B27" s="38"/>
      <c r="C27" s="39"/>
      <c r="D27" s="39"/>
      <c r="E27" s="39"/>
      <c r="F27" s="38"/>
      <c r="G27" s="38"/>
      <c r="H27" s="38"/>
      <c r="I27" s="38"/>
      <c r="J27" s="47"/>
      <c r="K27" s="43"/>
      <c r="L27" s="43"/>
      <c r="M27" s="43"/>
      <c r="N27" s="98"/>
    </row>
    <row r="28" spans="2:14" ht="14.25" customHeight="1">
      <c r="B28" s="38"/>
      <c r="C28" s="39"/>
      <c r="D28" s="39"/>
      <c r="E28" s="39"/>
      <c r="F28" s="38"/>
      <c r="G28" s="38"/>
      <c r="H28" s="38"/>
      <c r="I28" s="38"/>
      <c r="J28" s="47"/>
      <c r="K28" s="43"/>
      <c r="L28" s="43"/>
      <c r="M28" s="43"/>
      <c r="N28" s="98"/>
    </row>
    <row r="29" spans="2:14" ht="14.25" customHeight="1">
      <c r="B29" s="38"/>
      <c r="C29" s="39"/>
      <c r="D29" s="39"/>
      <c r="E29" s="39"/>
      <c r="F29" s="38"/>
      <c r="G29" s="38"/>
      <c r="H29" s="38"/>
      <c r="I29" s="38"/>
      <c r="J29" s="47"/>
      <c r="K29" s="43"/>
      <c r="L29" s="43"/>
      <c r="M29" s="103">
        <f>+M17</f>
        <v>406505360</v>
      </c>
      <c r="N29" s="98"/>
    </row>
    <row r="30" spans="2:14" ht="14.25" customHeight="1">
      <c r="B30" s="38"/>
      <c r="C30" s="39"/>
      <c r="D30" s="39"/>
      <c r="E30" s="39"/>
      <c r="F30" s="38"/>
      <c r="G30" s="38"/>
      <c r="H30" s="38"/>
      <c r="I30" s="38"/>
      <c r="J30" s="47"/>
      <c r="K30" s="43"/>
      <c r="L30" s="43"/>
      <c r="M30" s="80">
        <f>+#REF!</f>
        <v>26080</v>
      </c>
      <c r="N30" s="98"/>
    </row>
    <row r="31" spans="2:14" ht="14.25" customHeight="1">
      <c r="B31" s="38"/>
      <c r="C31" s="39"/>
      <c r="D31" s="39"/>
      <c r="E31" s="39"/>
      <c r="F31" s="38"/>
      <c r="G31" s="38"/>
      <c r="H31" s="38"/>
      <c r="I31" s="38"/>
      <c r="J31" s="47"/>
      <c r="K31" s="43"/>
      <c r="L31" s="43"/>
      <c r="M31" s="43">
        <f>+M17+#REF!</f>
        <v>406531440</v>
      </c>
      <c r="N31" s="83" t="s">
        <v>143</v>
      </c>
    </row>
    <row r="32" spans="2:14" ht="14.25" customHeight="1">
      <c r="B32" s="38"/>
      <c r="C32" s="39"/>
      <c r="D32" s="39"/>
      <c r="E32" s="39"/>
      <c r="F32" s="38"/>
      <c r="G32" s="38"/>
      <c r="H32" s="38"/>
      <c r="I32" s="38"/>
      <c r="J32" s="47"/>
      <c r="K32" s="43"/>
      <c r="L32" s="43"/>
      <c r="M32" s="43"/>
      <c r="N32" s="83" t="s">
        <v>158</v>
      </c>
    </row>
    <row r="33" spans="2:14" ht="14.25" customHeight="1">
      <c r="B33" s="38"/>
      <c r="C33" s="39"/>
      <c r="D33" s="39"/>
      <c r="E33" s="39"/>
      <c r="F33" s="38"/>
      <c r="G33" s="38"/>
      <c r="H33" s="38"/>
      <c r="I33" s="38"/>
      <c r="J33" s="47"/>
      <c r="K33" s="43"/>
      <c r="L33" s="43"/>
      <c r="M33" s="43"/>
      <c r="N33" s="83"/>
    </row>
    <row r="34" spans="2:14" ht="14.25" customHeight="1">
      <c r="B34" s="38"/>
      <c r="C34" s="39"/>
      <c r="D34" s="39"/>
      <c r="E34" s="39"/>
      <c r="F34" s="38"/>
      <c r="G34" s="38"/>
      <c r="H34" s="38"/>
      <c r="I34" s="38"/>
      <c r="J34" s="47"/>
      <c r="K34" s="43"/>
      <c r="L34" s="43"/>
      <c r="M34" s="43">
        <f>+M17</f>
        <v>406505360</v>
      </c>
      <c r="N34" s="83"/>
    </row>
    <row r="35" spans="2:14" ht="14.25" customHeight="1">
      <c r="B35" s="38"/>
      <c r="C35" s="39"/>
      <c r="D35" s="39"/>
      <c r="E35" s="39"/>
      <c r="F35" s="38"/>
      <c r="G35" s="38"/>
      <c r="H35" s="38"/>
      <c r="I35" s="38"/>
      <c r="J35" s="47"/>
      <c r="K35" s="43"/>
      <c r="L35" s="43"/>
      <c r="M35" s="80">
        <f>+J19</f>
        <v>12500</v>
      </c>
      <c r="N35" s="83"/>
    </row>
    <row r="36" spans="2:14" ht="14.25" customHeight="1">
      <c r="B36" s="38"/>
      <c r="C36" s="39"/>
      <c r="D36" s="39"/>
      <c r="E36" s="39"/>
      <c r="F36" s="38"/>
      <c r="G36" s="38"/>
      <c r="H36" s="38"/>
      <c r="I36" s="38"/>
      <c r="J36" s="47"/>
      <c r="K36" s="43"/>
      <c r="L36" s="43"/>
      <c r="M36" s="43">
        <f>+M34+M35</f>
        <v>406517860</v>
      </c>
      <c r="N36" s="83" t="s">
        <v>144</v>
      </c>
    </row>
    <row r="37" spans="2:14" ht="14.25" customHeight="1">
      <c r="B37" s="38"/>
      <c r="C37" s="39"/>
      <c r="D37" s="39"/>
      <c r="E37" s="39"/>
      <c r="F37" s="38"/>
      <c r="G37" s="38"/>
      <c r="H37" s="38"/>
      <c r="I37" s="38"/>
      <c r="J37" s="47"/>
      <c r="K37" s="43"/>
      <c r="L37" s="43"/>
      <c r="M37" s="43"/>
      <c r="N37" s="98"/>
    </row>
    <row r="38" spans="2:14" ht="14.25" customHeight="1">
      <c r="B38" s="38"/>
      <c r="C38" s="41"/>
      <c r="D38" s="41"/>
      <c r="E38" s="41"/>
      <c r="F38" s="38" t="s">
        <v>110</v>
      </c>
      <c r="G38" s="38"/>
      <c r="H38" s="38"/>
      <c r="I38" s="38"/>
      <c r="J38" s="44"/>
      <c r="K38" s="43"/>
      <c r="L38" s="43"/>
      <c r="M38" s="43"/>
      <c r="N38" s="99"/>
    </row>
    <row r="39" spans="2:14" ht="14.25" customHeight="1">
      <c r="B39" s="38"/>
      <c r="C39" s="41">
        <v>4011</v>
      </c>
      <c r="D39" s="41">
        <v>4011</v>
      </c>
      <c r="E39" s="41"/>
      <c r="F39" s="38"/>
      <c r="G39" s="45" t="s">
        <v>111</v>
      </c>
      <c r="H39" s="38"/>
      <c r="I39" s="38"/>
      <c r="J39" s="44">
        <v>-718856</v>
      </c>
      <c r="K39" s="43"/>
      <c r="L39" s="43"/>
      <c r="M39" s="43"/>
      <c r="N39" s="99"/>
    </row>
    <row r="40" spans="2:14" ht="14.25" customHeight="1">
      <c r="B40" s="38"/>
      <c r="C40" s="41">
        <v>4371</v>
      </c>
      <c r="D40" s="41">
        <v>4371</v>
      </c>
      <c r="E40" s="41"/>
      <c r="F40" s="38"/>
      <c r="G40" s="38" t="s">
        <v>112</v>
      </c>
      <c r="H40" s="46"/>
      <c r="I40" s="38"/>
      <c r="J40" s="44">
        <f>+#REF!</f>
        <v>67145</v>
      </c>
      <c r="K40" s="43"/>
      <c r="L40" s="43"/>
      <c r="M40" s="43">
        <f>SUM(J39:J40)</f>
        <v>-651711</v>
      </c>
      <c r="N40" s="83" t="s">
        <v>161</v>
      </c>
    </row>
    <row r="41" spans="2:14" ht="14.25" customHeight="1">
      <c r="B41" s="38"/>
      <c r="C41" s="39"/>
      <c r="D41" s="39"/>
      <c r="E41" s="39"/>
      <c r="F41" s="38"/>
      <c r="G41" s="38"/>
      <c r="H41" s="38"/>
      <c r="I41" s="38"/>
      <c r="J41" s="47"/>
      <c r="K41" s="43"/>
      <c r="L41" s="43"/>
      <c r="M41" s="43"/>
      <c r="N41" s="98"/>
    </row>
    <row r="42" spans="2:14" ht="14.25" customHeight="1">
      <c r="B42" s="38"/>
      <c r="C42" s="39"/>
      <c r="D42" s="39"/>
      <c r="E42" s="39"/>
      <c r="F42" s="38"/>
      <c r="G42" s="49"/>
      <c r="H42" s="38"/>
      <c r="I42" s="38"/>
      <c r="J42" s="44"/>
      <c r="K42" s="43"/>
      <c r="L42" s="43"/>
      <c r="M42" s="43"/>
      <c r="N42" s="99"/>
    </row>
    <row r="43" spans="2:14" ht="14.25" customHeight="1">
      <c r="B43" s="38"/>
      <c r="C43" s="39"/>
      <c r="D43" s="39"/>
      <c r="E43" s="39"/>
      <c r="F43" s="38" t="s">
        <v>113</v>
      </c>
      <c r="G43" s="38"/>
      <c r="H43" s="38"/>
      <c r="I43" s="38"/>
      <c r="J43" s="44"/>
      <c r="K43" s="43"/>
      <c r="L43" s="43"/>
      <c r="M43" s="43"/>
      <c r="N43" s="99"/>
    </row>
    <row r="44" spans="2:14" ht="14.25" customHeight="1">
      <c r="B44" s="38"/>
      <c r="C44" s="39">
        <v>6001</v>
      </c>
      <c r="D44" s="39">
        <v>6009</v>
      </c>
      <c r="E44" s="39"/>
      <c r="F44" s="38"/>
      <c r="G44" s="38" t="s">
        <v>139</v>
      </c>
      <c r="H44" s="38"/>
      <c r="I44" s="38"/>
      <c r="J44" s="44">
        <f>ROUND(+#REF!-#REF!-#REF!,0)</f>
        <v>383027214</v>
      </c>
      <c r="K44" s="43"/>
      <c r="L44" s="43"/>
      <c r="M44" s="43"/>
      <c r="N44" s="83" t="s">
        <v>137</v>
      </c>
    </row>
    <row r="45" spans="2:14" ht="14.25" customHeight="1">
      <c r="B45" s="38"/>
      <c r="C45" s="39"/>
      <c r="D45" s="39"/>
      <c r="E45" s="39"/>
      <c r="F45" s="38"/>
      <c r="G45" s="38"/>
      <c r="H45" s="38"/>
      <c r="I45" s="38"/>
      <c r="J45" s="44"/>
      <c r="K45" s="43"/>
      <c r="L45" s="43"/>
      <c r="M45" s="43"/>
      <c r="N45" s="99"/>
    </row>
    <row r="46" spans="2:14" ht="14.25" customHeight="1">
      <c r="B46" s="38"/>
      <c r="C46" s="39"/>
      <c r="D46" s="39"/>
      <c r="E46" s="39"/>
      <c r="F46" s="38"/>
      <c r="G46" s="38" t="s">
        <v>140</v>
      </c>
      <c r="H46" s="38"/>
      <c r="I46" s="38"/>
      <c r="J46" s="44">
        <v>1517646</v>
      </c>
      <c r="K46" s="43"/>
      <c r="L46" s="43"/>
      <c r="M46" s="43">
        <v>1517646</v>
      </c>
      <c r="N46" s="83" t="s">
        <v>146</v>
      </c>
    </row>
    <row r="47" spans="2:14" ht="14.25" customHeight="1">
      <c r="B47" s="38"/>
      <c r="C47" s="39"/>
      <c r="D47" s="39"/>
      <c r="E47" s="39"/>
      <c r="F47" s="38"/>
      <c r="G47" s="38"/>
      <c r="H47" s="38"/>
      <c r="I47" s="38"/>
      <c r="J47" s="44"/>
      <c r="K47" s="43"/>
      <c r="L47" s="43"/>
      <c r="M47" s="43"/>
      <c r="N47" s="83"/>
    </row>
    <row r="48" spans="2:14" ht="14.25" customHeight="1">
      <c r="B48" s="38"/>
      <c r="C48" s="39">
        <v>5010</v>
      </c>
      <c r="D48" s="39">
        <v>5990</v>
      </c>
      <c r="E48" s="39"/>
      <c r="F48" s="38"/>
      <c r="G48" s="38" t="s">
        <v>141</v>
      </c>
      <c r="H48" s="38"/>
      <c r="I48" s="38"/>
      <c r="J48" s="50">
        <f>16907199+4038712</f>
        <v>20945911</v>
      </c>
      <c r="K48" s="43"/>
      <c r="L48" s="43"/>
      <c r="M48" s="43"/>
      <c r="N48" s="83"/>
    </row>
    <row r="49" spans="2:14" ht="14.25" customHeight="1">
      <c r="B49" s="38"/>
      <c r="C49" s="39"/>
      <c r="D49" s="39"/>
      <c r="E49" s="39"/>
      <c r="F49" s="38" t="s">
        <v>114</v>
      </c>
      <c r="G49" s="38"/>
      <c r="H49" s="38"/>
      <c r="I49" s="38"/>
      <c r="J49" s="47">
        <f>SUM(J44:J48)</f>
        <v>405490771</v>
      </c>
      <c r="K49" s="48"/>
      <c r="L49" s="48"/>
      <c r="M49" s="43">
        <v>405490771</v>
      </c>
      <c r="N49" s="83" t="s">
        <v>142</v>
      </c>
    </row>
    <row r="50" spans="2:14" ht="14.25" customHeight="1">
      <c r="B50" s="38"/>
      <c r="C50" s="39"/>
      <c r="D50" s="39"/>
      <c r="E50" s="39"/>
      <c r="F50" s="38"/>
      <c r="G50" s="49"/>
      <c r="H50" s="38"/>
      <c r="I50" s="38"/>
      <c r="J50" s="44"/>
      <c r="K50" s="43"/>
      <c r="L50" s="43"/>
      <c r="M50" s="43"/>
      <c r="N50" s="83" t="s">
        <v>145</v>
      </c>
    </row>
    <row r="51" spans="2:14" ht="14.25" customHeight="1">
      <c r="B51" s="38"/>
      <c r="C51" s="39"/>
      <c r="D51" s="39"/>
      <c r="E51" s="39"/>
      <c r="F51" s="38"/>
      <c r="G51" s="49"/>
      <c r="H51" s="38"/>
      <c r="I51" s="38"/>
      <c r="J51" s="44"/>
      <c r="K51" s="43"/>
      <c r="L51" s="43"/>
      <c r="M51" s="43"/>
      <c r="N51" s="83" t="s">
        <v>159</v>
      </c>
    </row>
    <row r="52" spans="2:14" ht="14.25" customHeight="1">
      <c r="B52" s="38"/>
      <c r="C52" s="39"/>
      <c r="D52" s="39"/>
      <c r="E52" s="39"/>
      <c r="F52" s="38"/>
      <c r="G52" s="49"/>
      <c r="H52" s="38"/>
      <c r="I52" s="38"/>
      <c r="J52" s="44"/>
      <c r="K52" s="43"/>
      <c r="L52" s="43"/>
      <c r="M52" s="43"/>
      <c r="N52" s="83"/>
    </row>
    <row r="53" spans="2:14" ht="14.25" customHeight="1">
      <c r="B53" s="38"/>
      <c r="C53" s="39"/>
      <c r="D53" s="39"/>
      <c r="E53" s="39"/>
      <c r="F53" s="38" t="s">
        <v>115</v>
      </c>
      <c r="G53" s="38"/>
      <c r="H53" s="38"/>
      <c r="I53" s="38"/>
      <c r="J53" s="44">
        <f>+#REF!-J49</f>
        <v>388958</v>
      </c>
      <c r="K53" s="43"/>
      <c r="L53" s="43"/>
      <c r="M53" s="43"/>
      <c r="N53" s="83" t="s">
        <v>192</v>
      </c>
    </row>
    <row r="54" spans="2:14" ht="14.25" customHeight="1">
      <c r="B54" s="38"/>
      <c r="C54" s="39">
        <v>3000</v>
      </c>
      <c r="D54" s="39">
        <v>3500</v>
      </c>
      <c r="E54" s="39"/>
      <c r="F54" s="38" t="s">
        <v>116</v>
      </c>
      <c r="G54" s="38"/>
      <c r="H54" s="38"/>
      <c r="I54" s="38"/>
      <c r="J54" s="50">
        <f>ROUND(+#REF!,0)</f>
        <v>7628652</v>
      </c>
      <c r="K54" s="43"/>
      <c r="L54" s="43"/>
      <c r="M54" s="43"/>
      <c r="N54" s="83" t="s">
        <v>157</v>
      </c>
    </row>
    <row r="55" spans="2:14" ht="14.25" customHeight="1">
      <c r="B55" s="38"/>
      <c r="C55" s="38"/>
      <c r="D55" s="38"/>
      <c r="E55" s="38"/>
      <c r="F55" s="38"/>
      <c r="G55" s="38"/>
      <c r="H55" s="38"/>
      <c r="I55" s="38"/>
      <c r="J55" s="44"/>
      <c r="K55" s="43"/>
      <c r="L55" s="43"/>
      <c r="M55" s="43"/>
      <c r="N55" s="83"/>
    </row>
    <row r="56" spans="2:14" ht="14.25" customHeight="1" thickBot="1">
      <c r="B56" s="38"/>
      <c r="C56" s="38"/>
      <c r="D56" s="38"/>
      <c r="E56" s="38"/>
      <c r="F56" s="38" t="s">
        <v>117</v>
      </c>
      <c r="G56" s="38"/>
      <c r="H56" s="38"/>
      <c r="I56" s="38"/>
      <c r="J56" s="52">
        <f>+J53+J54</f>
        <v>8017610</v>
      </c>
      <c r="K56" s="43"/>
      <c r="L56" s="43"/>
      <c r="M56" s="43"/>
      <c r="N56" s="83" t="s">
        <v>160</v>
      </c>
    </row>
    <row r="57" spans="2:14" ht="14.25" customHeight="1" thickTop="1">
      <c r="B57" s="38"/>
      <c r="C57" s="38"/>
      <c r="D57" s="38"/>
      <c r="E57" s="38"/>
      <c r="F57" s="38"/>
      <c r="G57" s="38"/>
      <c r="H57" s="38"/>
      <c r="I57" s="38"/>
      <c r="J57" s="44"/>
      <c r="K57" s="43"/>
      <c r="L57" s="43"/>
      <c r="M57" s="43"/>
      <c r="N57" s="83" t="s">
        <v>162</v>
      </c>
    </row>
    <row r="58" spans="2:14" ht="14.25" customHeight="1">
      <c r="B58" s="38"/>
      <c r="C58" s="38"/>
      <c r="D58" s="38"/>
      <c r="E58" s="38"/>
      <c r="F58" s="38"/>
      <c r="G58" s="38"/>
      <c r="H58" s="38"/>
      <c r="I58" s="38"/>
      <c r="J58" s="44"/>
      <c r="K58" s="43"/>
      <c r="L58" s="43"/>
      <c r="M58" s="43"/>
      <c r="N58" s="83" t="s">
        <v>119</v>
      </c>
    </row>
    <row r="59" spans="6:14" ht="14.25" customHeight="1">
      <c r="F59" s="53"/>
      <c r="G59" s="53"/>
      <c r="H59" s="53"/>
      <c r="I59" s="53"/>
      <c r="J59" s="54"/>
      <c r="K59" s="55"/>
      <c r="L59" s="55"/>
      <c r="M59" s="55"/>
      <c r="N59" s="83"/>
    </row>
    <row r="60" spans="6:14" ht="14.25" customHeight="1">
      <c r="F60" s="53"/>
      <c r="G60" s="53"/>
      <c r="H60" s="53"/>
      <c r="I60" s="53"/>
      <c r="J60" s="55"/>
      <c r="K60" s="55"/>
      <c r="L60" s="55"/>
      <c r="M60" s="55">
        <f>+M31</f>
        <v>406531440</v>
      </c>
      <c r="N60" s="83" t="s">
        <v>143</v>
      </c>
    </row>
    <row r="61" spans="6:14" ht="14.25" customHeight="1">
      <c r="F61" s="53"/>
      <c r="G61" s="53"/>
      <c r="H61" s="53"/>
      <c r="I61" s="53"/>
      <c r="J61" s="56"/>
      <c r="K61" s="57"/>
      <c r="L61" s="57"/>
      <c r="M61" s="84">
        <f>+M49</f>
        <v>405490771</v>
      </c>
      <c r="N61" s="83" t="s">
        <v>142</v>
      </c>
    </row>
    <row r="62" spans="6:14" ht="14.25" customHeight="1">
      <c r="F62" s="53"/>
      <c r="G62" s="53"/>
      <c r="H62" s="53"/>
      <c r="I62" s="53"/>
      <c r="J62" s="56"/>
      <c r="K62" s="57"/>
      <c r="L62" s="57"/>
      <c r="M62" s="85"/>
      <c r="N62" s="83"/>
    </row>
    <row r="63" spans="3:14" ht="14.25" customHeight="1">
      <c r="C63" s="58"/>
      <c r="D63" s="58"/>
      <c r="E63" s="58"/>
      <c r="J63" s="59"/>
      <c r="K63" s="59"/>
      <c r="L63" s="59"/>
      <c r="M63" s="59">
        <f>+M60-M61</f>
        <v>1040669</v>
      </c>
      <c r="N63" s="83" t="s">
        <v>163</v>
      </c>
    </row>
    <row r="64" spans="6:14" ht="14.25" customHeight="1">
      <c r="F64" s="53"/>
      <c r="G64" s="53"/>
      <c r="H64" s="53"/>
      <c r="I64" s="53"/>
      <c r="J64" s="60"/>
      <c r="K64" s="57"/>
      <c r="L64" s="57"/>
      <c r="M64" s="57"/>
      <c r="N64" s="83" t="s">
        <v>164</v>
      </c>
    </row>
    <row r="65" spans="6:14" ht="14.25" customHeight="1">
      <c r="F65" s="53"/>
      <c r="G65" s="53"/>
      <c r="H65" s="53"/>
      <c r="I65" s="53"/>
      <c r="J65" s="60"/>
      <c r="K65" s="55"/>
      <c r="L65" s="55"/>
      <c r="M65" s="55"/>
      <c r="N65" s="83"/>
    </row>
    <row r="66" spans="6:14" ht="14.25" customHeight="1">
      <c r="F66" s="53"/>
      <c r="G66" s="53"/>
      <c r="H66" s="53"/>
      <c r="I66" s="53"/>
      <c r="J66" s="60"/>
      <c r="K66" s="55"/>
      <c r="L66" s="55"/>
      <c r="M66" s="55"/>
      <c r="N66" s="83"/>
    </row>
    <row r="67" spans="6:14" ht="14.25" customHeight="1">
      <c r="F67" s="53"/>
      <c r="G67" s="53"/>
      <c r="H67" s="53"/>
      <c r="I67" s="53"/>
      <c r="J67" s="60"/>
      <c r="K67" s="55"/>
      <c r="L67" s="55"/>
      <c r="M67" s="55"/>
      <c r="N67" s="83"/>
    </row>
    <row r="68" spans="6:14" ht="14.25" customHeight="1">
      <c r="F68" s="53"/>
      <c r="G68" s="53"/>
      <c r="H68" s="53"/>
      <c r="I68" s="53"/>
      <c r="J68" s="60"/>
      <c r="K68" s="55"/>
      <c r="L68" s="55"/>
      <c r="M68" s="55"/>
      <c r="N68" s="83"/>
    </row>
    <row r="69" spans="6:14" ht="14.25" customHeight="1">
      <c r="F69" s="53"/>
      <c r="G69" s="53"/>
      <c r="H69" s="53"/>
      <c r="I69" s="53"/>
      <c r="J69" s="60"/>
      <c r="K69" s="55"/>
      <c r="L69" s="55"/>
      <c r="M69" s="55"/>
      <c r="N69" s="83"/>
    </row>
    <row r="70" spans="6:14" ht="14.25" customHeight="1">
      <c r="F70" s="53"/>
      <c r="G70" s="53"/>
      <c r="H70" s="53"/>
      <c r="I70" s="53"/>
      <c r="J70" s="55"/>
      <c r="K70" s="55"/>
      <c r="L70" s="55"/>
      <c r="M70" s="55"/>
      <c r="N70" s="83"/>
    </row>
    <row r="71" spans="6:14" ht="14.25" customHeight="1">
      <c r="F71" s="53"/>
      <c r="G71" s="53"/>
      <c r="H71" s="53"/>
      <c r="I71" s="53"/>
      <c r="J71" s="55"/>
      <c r="K71" s="55"/>
      <c r="L71" s="55"/>
      <c r="M71" s="55"/>
      <c r="N71" s="55"/>
    </row>
    <row r="72" spans="10:14" ht="14.25" customHeight="1">
      <c r="J72" s="51"/>
      <c r="K72" s="51"/>
      <c r="L72" s="51"/>
      <c r="M72" s="51"/>
      <c r="N72" s="57"/>
    </row>
    <row r="73" spans="10:14" ht="14.25" customHeight="1">
      <c r="J73" s="51"/>
      <c r="K73" s="51"/>
      <c r="L73" s="51"/>
      <c r="M73" s="51"/>
      <c r="N73" s="57"/>
    </row>
    <row r="74" spans="10:14" ht="14.25" customHeight="1">
      <c r="J74" s="51"/>
      <c r="K74" s="51"/>
      <c r="L74" s="51"/>
      <c r="M74" s="51"/>
      <c r="N74" s="51"/>
    </row>
    <row r="75" spans="10:14" ht="14.25" customHeight="1">
      <c r="J75" s="51"/>
      <c r="K75" s="51"/>
      <c r="L75" s="51"/>
      <c r="M75" s="51"/>
      <c r="N75" s="51"/>
    </row>
  </sheetData>
  <sheetProtection/>
  <printOptions horizontalCentered="1"/>
  <pageMargins left="0.5" right="0.5" top="0.75" bottom="0.75" header="0.5" footer="0.5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80"/>
  <sheetViews>
    <sheetView defaultGridColor="0" zoomScale="60" zoomScaleNormal="60" zoomScaleSheetLayoutView="75" colorId="48" workbookViewId="0" topLeftCell="A1">
      <selection activeCell="B2" sqref="B2:N42"/>
    </sheetView>
  </sheetViews>
  <sheetFormatPr defaultColWidth="12.28125" defaultRowHeight="12.75"/>
  <cols>
    <col min="1" max="1" width="17.28125" style="89" customWidth="1"/>
    <col min="2" max="2" width="44.7109375" style="89" customWidth="1"/>
    <col min="3" max="3" width="2.28125" style="89" customWidth="1"/>
    <col min="4" max="4" width="15.57421875" style="88" hidden="1" customWidth="1"/>
    <col min="5" max="5" width="19.57421875" style="89" hidden="1" customWidth="1"/>
    <col min="6" max="6" width="18.28125" style="89" hidden="1" customWidth="1"/>
    <col min="7" max="7" width="22.140625" style="89" hidden="1" customWidth="1"/>
    <col min="8" max="8" width="21.00390625" style="89" hidden="1" customWidth="1"/>
    <col min="9" max="10" width="18.8515625" style="89" hidden="1" customWidth="1"/>
    <col min="11" max="11" width="18.28125" style="89" hidden="1" customWidth="1"/>
    <col min="12" max="12" width="30.57421875" style="89" bestFit="1" customWidth="1"/>
    <col min="13" max="13" width="16.140625" style="89" bestFit="1" customWidth="1"/>
    <col min="14" max="14" width="61.140625" style="89" customWidth="1"/>
    <col min="15" max="16384" width="12.28125" style="89" customWidth="1"/>
  </cols>
  <sheetData>
    <row r="1" spans="1:3" ht="15">
      <c r="A1" s="87"/>
      <c r="B1" s="87"/>
      <c r="C1" s="87"/>
    </row>
    <row r="2" spans="1:14" ht="18">
      <c r="A2" s="87"/>
      <c r="B2" s="104" t="s">
        <v>66</v>
      </c>
      <c r="C2" s="104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8">
      <c r="A3" s="87"/>
      <c r="B3" s="104" t="s">
        <v>201</v>
      </c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8">
      <c r="A4" s="87"/>
      <c r="B4" s="104"/>
      <c r="C4" s="104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8">
      <c r="A5" s="87"/>
      <c r="B5" s="107"/>
      <c r="C5" s="107"/>
      <c r="D5" s="108"/>
      <c r="E5" s="109" t="s">
        <v>168</v>
      </c>
      <c r="F5" s="107"/>
      <c r="G5" s="109" t="s">
        <v>169</v>
      </c>
      <c r="H5" s="109" t="s">
        <v>170</v>
      </c>
      <c r="I5" s="107"/>
      <c r="J5" s="109" t="s">
        <v>171</v>
      </c>
      <c r="K5" s="110"/>
      <c r="L5" s="109" t="s">
        <v>171</v>
      </c>
      <c r="M5" s="110"/>
      <c r="N5" s="110"/>
    </row>
    <row r="6" spans="1:14" ht="18">
      <c r="A6" s="87"/>
      <c r="B6" s="107"/>
      <c r="C6" s="107"/>
      <c r="D6" s="108"/>
      <c r="E6" s="109" t="s">
        <v>170</v>
      </c>
      <c r="F6" s="109" t="s">
        <v>172</v>
      </c>
      <c r="G6" s="109" t="s">
        <v>173</v>
      </c>
      <c r="H6" s="109" t="s">
        <v>174</v>
      </c>
      <c r="I6" s="107"/>
      <c r="J6" s="109" t="s">
        <v>170</v>
      </c>
      <c r="K6" s="109" t="s">
        <v>170</v>
      </c>
      <c r="L6" s="109" t="s">
        <v>170</v>
      </c>
      <c r="M6" s="110"/>
      <c r="N6" s="110"/>
    </row>
    <row r="7" spans="1:14" ht="18">
      <c r="A7" s="87"/>
      <c r="B7" s="107"/>
      <c r="C7" s="107"/>
      <c r="D7" s="111"/>
      <c r="E7" s="112">
        <v>40452</v>
      </c>
      <c r="F7" s="109" t="s">
        <v>175</v>
      </c>
      <c r="G7" s="109" t="s">
        <v>176</v>
      </c>
      <c r="H7" s="113" t="s">
        <v>177</v>
      </c>
      <c r="I7" s="109" t="s">
        <v>178</v>
      </c>
      <c r="J7" s="113" t="s">
        <v>177</v>
      </c>
      <c r="K7" s="109" t="s">
        <v>179</v>
      </c>
      <c r="L7" s="113" t="s">
        <v>177</v>
      </c>
      <c r="M7" s="110"/>
      <c r="N7" s="110"/>
    </row>
    <row r="8" spans="1:14" ht="18">
      <c r="A8" s="87"/>
      <c r="B8" s="107"/>
      <c r="C8" s="107"/>
      <c r="D8" s="114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8">
      <c r="A9" s="87"/>
      <c r="B9" s="107"/>
      <c r="C9" s="107"/>
      <c r="D9" s="114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8">
      <c r="A10" s="87"/>
      <c r="B10" s="107" t="s">
        <v>180</v>
      </c>
      <c r="C10" s="107"/>
      <c r="D10" s="114"/>
      <c r="E10" s="110">
        <v>1939453.5199999998</v>
      </c>
      <c r="F10" s="107">
        <f>419641.44+3865.19</f>
        <v>423506.63</v>
      </c>
      <c r="G10" s="115"/>
      <c r="H10" s="107">
        <f>SUM(E10:G10)</f>
        <v>2362960.15</v>
      </c>
      <c r="I10" s="107">
        <v>-53008.82</v>
      </c>
      <c r="J10" s="110">
        <f>SUM(H10:I10)</f>
        <v>2309951.33</v>
      </c>
      <c r="K10" s="110"/>
      <c r="L10" s="110">
        <f>SUM(J10:K10)</f>
        <v>2309951.33</v>
      </c>
      <c r="M10" s="110"/>
      <c r="N10" s="110"/>
    </row>
    <row r="11" spans="1:14" ht="18">
      <c r="A11" s="87"/>
      <c r="B11" s="107" t="s">
        <v>181</v>
      </c>
      <c r="C11" s="107"/>
      <c r="D11" s="114"/>
      <c r="E11" s="110">
        <v>406049.73</v>
      </c>
      <c r="F11" s="110">
        <v>60972.78</v>
      </c>
      <c r="G11" s="115"/>
      <c r="H11" s="107">
        <f>SUM(E11:G11)</f>
        <v>467022.51</v>
      </c>
      <c r="I11" s="107"/>
      <c r="J11" s="110">
        <f>SUM(H11:I11)</f>
        <v>467022.51</v>
      </c>
      <c r="K11" s="110"/>
      <c r="L11" s="110">
        <f>SUM(J11:K11)</f>
        <v>467022.51</v>
      </c>
      <c r="M11" s="110"/>
      <c r="N11" s="110"/>
    </row>
    <row r="12" spans="1:14" ht="18">
      <c r="A12" s="87"/>
      <c r="B12" s="107"/>
      <c r="C12" s="107"/>
      <c r="D12" s="116"/>
      <c r="E12" s="117" t="s">
        <v>182</v>
      </c>
      <c r="F12" s="117" t="s">
        <v>182</v>
      </c>
      <c r="G12" s="118" t="s">
        <v>182</v>
      </c>
      <c r="H12" s="117" t="s">
        <v>182</v>
      </c>
      <c r="I12" s="117" t="s">
        <v>182</v>
      </c>
      <c r="J12" s="117" t="s">
        <v>182</v>
      </c>
      <c r="K12" s="117" t="s">
        <v>182</v>
      </c>
      <c r="L12" s="117" t="s">
        <v>182</v>
      </c>
      <c r="M12" s="110"/>
      <c r="N12" s="110"/>
    </row>
    <row r="13" spans="1:14" ht="36">
      <c r="A13" s="87"/>
      <c r="B13" s="107"/>
      <c r="C13" s="107"/>
      <c r="D13" s="119"/>
      <c r="E13" s="107">
        <f>SUM(E10:E12)</f>
        <v>2345503.25</v>
      </c>
      <c r="F13" s="107">
        <f>SUM(F10:F12)</f>
        <v>484479.41000000003</v>
      </c>
      <c r="G13" s="115">
        <f aca="true" t="shared" si="0" ref="G13:L13">SUM(G10:G12)</f>
        <v>0</v>
      </c>
      <c r="H13" s="107">
        <f t="shared" si="0"/>
        <v>2829982.66</v>
      </c>
      <c r="I13" s="107">
        <f t="shared" si="0"/>
        <v>-53008.82</v>
      </c>
      <c r="J13" s="107">
        <f t="shared" si="0"/>
        <v>2776973.84</v>
      </c>
      <c r="K13" s="107">
        <f t="shared" si="0"/>
        <v>0</v>
      </c>
      <c r="L13" s="107">
        <f t="shared" si="0"/>
        <v>2776973.84</v>
      </c>
      <c r="M13" s="110"/>
      <c r="N13" s="120" t="s">
        <v>186</v>
      </c>
    </row>
    <row r="14" spans="1:14" s="91" customFormat="1" ht="36">
      <c r="A14" s="87"/>
      <c r="B14" s="107" t="s">
        <v>183</v>
      </c>
      <c r="C14" s="107"/>
      <c r="D14" s="114"/>
      <c r="E14" s="110">
        <v>351698.23000000004</v>
      </c>
      <c r="F14" s="107">
        <v>103949.33</v>
      </c>
      <c r="G14" s="115"/>
      <c r="H14" s="107">
        <f>SUM(E14:G14)</f>
        <v>455647.56000000006</v>
      </c>
      <c r="I14" s="107"/>
      <c r="J14" s="110">
        <f>SUM(H14:I14)</f>
        <v>455647.56000000006</v>
      </c>
      <c r="K14" s="110"/>
      <c r="L14" s="110">
        <f>SUM(J14:K14)</f>
        <v>455647.56000000006</v>
      </c>
      <c r="M14" s="110"/>
      <c r="N14" s="120" t="s">
        <v>187</v>
      </c>
    </row>
    <row r="15" spans="1:14" ht="18">
      <c r="A15" s="87"/>
      <c r="B15" s="107"/>
      <c r="C15" s="107"/>
      <c r="D15" s="116"/>
      <c r="E15" s="117" t="s">
        <v>182</v>
      </c>
      <c r="F15" s="117" t="s">
        <v>182</v>
      </c>
      <c r="G15" s="118" t="s">
        <v>182</v>
      </c>
      <c r="H15" s="117" t="s">
        <v>182</v>
      </c>
      <c r="I15" s="117" t="s">
        <v>182</v>
      </c>
      <c r="J15" s="117" t="s">
        <v>182</v>
      </c>
      <c r="K15" s="117" t="s">
        <v>182</v>
      </c>
      <c r="L15" s="117" t="s">
        <v>182</v>
      </c>
      <c r="M15" s="110"/>
      <c r="N15" s="120"/>
    </row>
    <row r="16" spans="1:14" ht="18">
      <c r="A16" s="87"/>
      <c r="B16" s="107"/>
      <c r="C16" s="107"/>
      <c r="D16" s="119"/>
      <c r="E16" s="107">
        <f aca="true" t="shared" si="1" ref="E16:L16">SUM(E13:E15)</f>
        <v>2697201.48</v>
      </c>
      <c r="F16" s="107">
        <f t="shared" si="1"/>
        <v>588428.74</v>
      </c>
      <c r="G16" s="115">
        <f t="shared" si="1"/>
        <v>0</v>
      </c>
      <c r="H16" s="107">
        <f t="shared" si="1"/>
        <v>3285630.22</v>
      </c>
      <c r="I16" s="107">
        <f t="shared" si="1"/>
        <v>-53008.82</v>
      </c>
      <c r="J16" s="107">
        <f t="shared" si="1"/>
        <v>3232621.4</v>
      </c>
      <c r="K16" s="107">
        <f t="shared" si="1"/>
        <v>0</v>
      </c>
      <c r="L16" s="107">
        <f t="shared" si="1"/>
        <v>3232621.4</v>
      </c>
      <c r="M16" s="110"/>
      <c r="N16" s="120"/>
    </row>
    <row r="17" spans="1:14" ht="18">
      <c r="A17" s="87"/>
      <c r="B17" s="107"/>
      <c r="C17" s="107"/>
      <c r="D17" s="114"/>
      <c r="E17" s="110"/>
      <c r="F17" s="107"/>
      <c r="G17" s="115"/>
      <c r="H17" s="107"/>
      <c r="I17" s="107"/>
      <c r="J17" s="107"/>
      <c r="K17" s="110"/>
      <c r="L17" s="110"/>
      <c r="M17" s="110"/>
      <c r="N17" s="120"/>
    </row>
    <row r="18" spans="1:14" ht="18">
      <c r="A18" s="87"/>
      <c r="B18" s="107"/>
      <c r="C18" s="107"/>
      <c r="D18" s="114"/>
      <c r="E18" s="110"/>
      <c r="F18" s="107"/>
      <c r="G18" s="115"/>
      <c r="H18" s="107"/>
      <c r="I18" s="107"/>
      <c r="J18" s="107"/>
      <c r="K18" s="110"/>
      <c r="L18" s="110"/>
      <c r="M18" s="110"/>
      <c r="N18" s="120"/>
    </row>
    <row r="19" spans="1:14" ht="18">
      <c r="A19" s="87"/>
      <c r="B19" s="107" t="s">
        <v>184</v>
      </c>
      <c r="C19" s="107"/>
      <c r="D19" s="114"/>
      <c r="E19" s="110"/>
      <c r="F19" s="107"/>
      <c r="G19" s="115"/>
      <c r="H19" s="107"/>
      <c r="I19" s="107"/>
      <c r="J19" s="107"/>
      <c r="K19" s="110"/>
      <c r="L19" s="110"/>
      <c r="M19" s="110"/>
      <c r="N19" s="120"/>
    </row>
    <row r="20" spans="1:14" ht="18">
      <c r="A20" s="87"/>
      <c r="B20" s="107" t="str">
        <f>+B10</f>
        <v>FURNITURE</v>
      </c>
      <c r="C20" s="107"/>
      <c r="D20" s="114"/>
      <c r="E20" s="110">
        <v>-214281.78000000003</v>
      </c>
      <c r="F20" s="107">
        <v>-341885.28</v>
      </c>
      <c r="G20" s="121">
        <f>(556167.06-267.43-522568.91)</f>
        <v>33330.72000000003</v>
      </c>
      <c r="H20" s="107">
        <f>SUM(E20:G20)</f>
        <v>-522836.34</v>
      </c>
      <c r="I20" s="122">
        <v>267.43</v>
      </c>
      <c r="J20" s="110">
        <f>SUM(H20:I20)</f>
        <v>-522568.91000000003</v>
      </c>
      <c r="K20" s="110"/>
      <c r="L20" s="110">
        <f>+J20+K20</f>
        <v>-522568.91000000003</v>
      </c>
      <c r="M20" s="110"/>
      <c r="N20" s="120"/>
    </row>
    <row r="21" spans="1:14" ht="18">
      <c r="A21" s="87"/>
      <c r="B21" s="107" t="str">
        <f>+B11</f>
        <v>SOFTWARE</v>
      </c>
      <c r="C21" s="107"/>
      <c r="D21" s="114"/>
      <c r="E21" s="110">
        <v>-62421.81999999999</v>
      </c>
      <c r="F21" s="107">
        <v>-48778.22</v>
      </c>
      <c r="G21" s="123">
        <f>111200.04-103481.13</f>
        <v>7718.909999999989</v>
      </c>
      <c r="H21" s="107">
        <f>SUM(E21:G21)</f>
        <v>-103481.13</v>
      </c>
      <c r="I21" s="107"/>
      <c r="J21" s="110">
        <f>SUM(H21:I21)</f>
        <v>-103481.13</v>
      </c>
      <c r="K21" s="110"/>
      <c r="L21" s="110">
        <f>+J21+K21</f>
        <v>-103481.13</v>
      </c>
      <c r="M21" s="110"/>
      <c r="N21" s="120"/>
    </row>
    <row r="22" spans="1:14" ht="18">
      <c r="A22" s="87"/>
      <c r="B22" s="107"/>
      <c r="C22" s="107"/>
      <c r="D22" s="116"/>
      <c r="E22" s="117" t="s">
        <v>182</v>
      </c>
      <c r="F22" s="117" t="s">
        <v>182</v>
      </c>
      <c r="G22" s="118" t="s">
        <v>182</v>
      </c>
      <c r="H22" s="117" t="s">
        <v>182</v>
      </c>
      <c r="I22" s="117" t="s">
        <v>182</v>
      </c>
      <c r="J22" s="117" t="s">
        <v>182</v>
      </c>
      <c r="K22" s="117" t="s">
        <v>182</v>
      </c>
      <c r="L22" s="117" t="s">
        <v>182</v>
      </c>
      <c r="M22" s="110"/>
      <c r="N22" s="120"/>
    </row>
    <row r="23" spans="1:14" ht="36">
      <c r="A23" s="87"/>
      <c r="B23" s="107"/>
      <c r="C23" s="107"/>
      <c r="D23" s="114"/>
      <c r="E23" s="110">
        <f aca="true" t="shared" si="2" ref="E23:L23">SUM(E20:E22)</f>
        <v>-276703.60000000003</v>
      </c>
      <c r="F23" s="107">
        <f t="shared" si="2"/>
        <v>-390663.5</v>
      </c>
      <c r="G23" s="115">
        <f t="shared" si="2"/>
        <v>41049.63000000002</v>
      </c>
      <c r="H23" s="107">
        <f t="shared" si="2"/>
        <v>-626317.47</v>
      </c>
      <c r="I23" s="107">
        <f t="shared" si="2"/>
        <v>267.43</v>
      </c>
      <c r="J23" s="107">
        <f t="shared" si="2"/>
        <v>-626050.04</v>
      </c>
      <c r="K23" s="107">
        <f t="shared" si="2"/>
        <v>0</v>
      </c>
      <c r="L23" s="110">
        <f t="shared" si="2"/>
        <v>-626050.04</v>
      </c>
      <c r="M23" s="110"/>
      <c r="N23" s="120" t="s">
        <v>191</v>
      </c>
    </row>
    <row r="24" spans="1:14" s="91" customFormat="1" ht="36">
      <c r="A24" s="87"/>
      <c r="B24" s="107" t="str">
        <f>+B14</f>
        <v>LEASEHOLD IMP</v>
      </c>
      <c r="C24" s="107"/>
      <c r="D24" s="114"/>
      <c r="E24" s="110">
        <v>-115292.96</v>
      </c>
      <c r="F24" s="107">
        <f>-+F14-F36</f>
        <v>-69299.54000000001</v>
      </c>
      <c r="G24" s="115">
        <f>+#REF!</f>
        <v>56402.1</v>
      </c>
      <c r="H24" s="107">
        <f>SUM(E24:G24)</f>
        <v>-128190.4</v>
      </c>
      <c r="I24" s="107"/>
      <c r="J24" s="110">
        <f>SUM(H24:I24)</f>
        <v>-128190.4</v>
      </c>
      <c r="K24" s="110"/>
      <c r="L24" s="110">
        <f>+J24+K24</f>
        <v>-128190.4</v>
      </c>
      <c r="M24" s="110"/>
      <c r="N24" s="120" t="s">
        <v>190</v>
      </c>
    </row>
    <row r="25" spans="1:14" s="91" customFormat="1" ht="18" hidden="1">
      <c r="A25" s="87"/>
      <c r="B25" s="107" t="str">
        <f>+#REF!</f>
        <v>LEASEHOLD IMP: Sublease (4 yr amort)</v>
      </c>
      <c r="C25" s="107"/>
      <c r="D25" s="114"/>
      <c r="E25" s="110">
        <v>0</v>
      </c>
      <c r="F25" s="107">
        <f>-+#REF!</f>
        <v>0</v>
      </c>
      <c r="G25" s="115"/>
      <c r="H25" s="107">
        <f>SUM(E25:G25)</f>
        <v>0</v>
      </c>
      <c r="I25" s="107"/>
      <c r="J25" s="110">
        <f>SUM(H25:I25)</f>
        <v>0</v>
      </c>
      <c r="K25" s="110">
        <v>0</v>
      </c>
      <c r="L25" s="110">
        <f>+J25+K25</f>
        <v>0</v>
      </c>
      <c r="M25" s="110"/>
      <c r="N25" s="110"/>
    </row>
    <row r="26" spans="1:14" ht="18">
      <c r="A26" s="87"/>
      <c r="B26" s="107"/>
      <c r="C26" s="107"/>
      <c r="D26" s="116"/>
      <c r="E26" s="117" t="s">
        <v>182</v>
      </c>
      <c r="F26" s="117" t="s">
        <v>182</v>
      </c>
      <c r="G26" s="118" t="s">
        <v>182</v>
      </c>
      <c r="H26" s="117" t="s">
        <v>182</v>
      </c>
      <c r="I26" s="117" t="s">
        <v>182</v>
      </c>
      <c r="J26" s="117" t="s">
        <v>182</v>
      </c>
      <c r="K26" s="117" t="s">
        <v>182</v>
      </c>
      <c r="L26" s="117" t="s">
        <v>182</v>
      </c>
      <c r="M26" s="110"/>
      <c r="N26" s="110"/>
    </row>
    <row r="27" spans="1:14" ht="18">
      <c r="A27" s="87"/>
      <c r="B27" s="107"/>
      <c r="C27" s="107"/>
      <c r="D27" s="119"/>
      <c r="E27" s="107">
        <f>SUM(E23:E26)</f>
        <v>-391996.56000000006</v>
      </c>
      <c r="F27" s="107">
        <f aca="true" t="shared" si="3" ref="F27:L27">SUM(F23:F26)</f>
        <v>-459963.04000000004</v>
      </c>
      <c r="G27" s="115">
        <f t="shared" si="3"/>
        <v>97451.73000000001</v>
      </c>
      <c r="H27" s="107">
        <f t="shared" si="3"/>
        <v>-754507.87</v>
      </c>
      <c r="I27" s="107">
        <f>SUM(I23:I26)</f>
        <v>267.43</v>
      </c>
      <c r="J27" s="107">
        <f t="shared" si="3"/>
        <v>-754240.4400000001</v>
      </c>
      <c r="K27" s="117">
        <f t="shared" si="3"/>
        <v>0</v>
      </c>
      <c r="L27" s="107">
        <f t="shared" si="3"/>
        <v>-754240.4400000001</v>
      </c>
      <c r="M27" s="110"/>
      <c r="N27" s="110" t="s">
        <v>87</v>
      </c>
    </row>
    <row r="28" spans="1:14" ht="18">
      <c r="A28" s="87"/>
      <c r="B28" s="107"/>
      <c r="C28" s="107"/>
      <c r="D28" s="114"/>
      <c r="E28" s="110"/>
      <c r="F28" s="107"/>
      <c r="G28" s="115"/>
      <c r="H28" s="107"/>
      <c r="I28" s="107"/>
      <c r="J28" s="107"/>
      <c r="K28" s="110"/>
      <c r="L28" s="110"/>
      <c r="M28" s="110"/>
      <c r="N28" s="110"/>
    </row>
    <row r="29" spans="1:14" ht="18">
      <c r="A29" s="87"/>
      <c r="B29" s="107"/>
      <c r="C29" s="107"/>
      <c r="D29" s="114"/>
      <c r="E29" s="110"/>
      <c r="F29" s="107"/>
      <c r="G29" s="115"/>
      <c r="H29" s="107"/>
      <c r="I29" s="107"/>
      <c r="J29" s="107"/>
      <c r="K29" s="110"/>
      <c r="L29" s="110"/>
      <c r="M29" s="110"/>
      <c r="N29" s="110"/>
    </row>
    <row r="30" spans="1:14" ht="18">
      <c r="A30" s="87"/>
      <c r="B30" s="107"/>
      <c r="C30" s="107"/>
      <c r="D30" s="114"/>
      <c r="E30" s="110"/>
      <c r="F30" s="107"/>
      <c r="G30" s="115"/>
      <c r="H30" s="107"/>
      <c r="I30" s="107"/>
      <c r="J30" s="107"/>
      <c r="K30" s="110"/>
      <c r="L30" s="110"/>
      <c r="M30" s="110"/>
      <c r="N30" s="110"/>
    </row>
    <row r="31" spans="1:14" ht="18">
      <c r="A31" s="87"/>
      <c r="B31" s="107" t="s">
        <v>185</v>
      </c>
      <c r="C31" s="107"/>
      <c r="D31" s="114"/>
      <c r="E31" s="110"/>
      <c r="F31" s="107"/>
      <c r="G31" s="115"/>
      <c r="H31" s="107"/>
      <c r="I31" s="107"/>
      <c r="J31" s="107"/>
      <c r="K31" s="110"/>
      <c r="L31" s="110"/>
      <c r="M31" s="110"/>
      <c r="N31" s="110"/>
    </row>
    <row r="32" spans="1:14" ht="18">
      <c r="A32" s="87"/>
      <c r="B32" s="107" t="str">
        <f>+B10</f>
        <v>FURNITURE</v>
      </c>
      <c r="C32" s="107"/>
      <c r="D32" s="114"/>
      <c r="E32" s="110">
        <v>-1725171.74</v>
      </c>
      <c r="F32" s="107">
        <f>-(+F10+F20)</f>
        <v>-81621.34999999998</v>
      </c>
      <c r="G32" s="115">
        <f>-(+G10+G20)</f>
        <v>-33330.72000000003</v>
      </c>
      <c r="H32" s="107">
        <f>SUM(E32:G32)</f>
        <v>-1840123.8099999998</v>
      </c>
      <c r="I32" s="107">
        <f>-(+I10+I20)</f>
        <v>52741.39</v>
      </c>
      <c r="J32" s="110">
        <f>SUM(H32:I32)</f>
        <v>-1787382.42</v>
      </c>
      <c r="K32" s="107"/>
      <c r="L32" s="110">
        <f>+J32+K32</f>
        <v>-1787382.42</v>
      </c>
      <c r="M32" s="110"/>
      <c r="N32" s="110"/>
    </row>
    <row r="33" spans="1:14" ht="18">
      <c r="A33" s="87"/>
      <c r="B33" s="107" t="str">
        <f>+B11</f>
        <v>SOFTWARE</v>
      </c>
      <c r="C33" s="107"/>
      <c r="D33" s="114"/>
      <c r="E33" s="110">
        <v>-343627.91000000003</v>
      </c>
      <c r="F33" s="107">
        <f>-(+F11+F21)</f>
        <v>-12194.559999999998</v>
      </c>
      <c r="G33" s="115">
        <f>-(+G11+G21)</f>
        <v>-7718.909999999989</v>
      </c>
      <c r="H33" s="107">
        <f>SUM(E33:G33)</f>
        <v>-363541.38</v>
      </c>
      <c r="I33" s="107">
        <f>-(+I11+I21)</f>
        <v>0</v>
      </c>
      <c r="J33" s="110">
        <f>SUM(H33:I33)</f>
        <v>-363541.38</v>
      </c>
      <c r="K33" s="107"/>
      <c r="L33" s="110">
        <f>+J33+K33</f>
        <v>-363541.38</v>
      </c>
      <c r="M33" s="110"/>
      <c r="N33" s="110"/>
    </row>
    <row r="34" spans="1:14" ht="18">
      <c r="A34" s="87"/>
      <c r="B34" s="107"/>
      <c r="C34" s="107"/>
      <c r="D34" s="116"/>
      <c r="E34" s="117" t="s">
        <v>182</v>
      </c>
      <c r="F34" s="117" t="s">
        <v>182</v>
      </c>
      <c r="G34" s="118" t="s">
        <v>182</v>
      </c>
      <c r="H34" s="117" t="s">
        <v>182</v>
      </c>
      <c r="I34" s="117" t="s">
        <v>182</v>
      </c>
      <c r="J34" s="117" t="s">
        <v>182</v>
      </c>
      <c r="K34" s="117" t="s">
        <v>182</v>
      </c>
      <c r="L34" s="117" t="s">
        <v>182</v>
      </c>
      <c r="M34" s="110"/>
      <c r="N34" s="110"/>
    </row>
    <row r="35" spans="1:14" ht="36">
      <c r="A35" s="87"/>
      <c r="B35" s="107"/>
      <c r="C35" s="107"/>
      <c r="D35" s="114"/>
      <c r="E35" s="110">
        <f>SUM(E32:E34)</f>
        <v>-2068799.65</v>
      </c>
      <c r="F35" s="107">
        <f aca="true" t="shared" si="4" ref="F35:K35">SUM(F32:F34)</f>
        <v>-93815.90999999997</v>
      </c>
      <c r="G35" s="115">
        <f t="shared" si="4"/>
        <v>-41049.63000000002</v>
      </c>
      <c r="H35" s="107">
        <f t="shared" si="4"/>
        <v>-2203665.19</v>
      </c>
      <c r="I35" s="107">
        <f>SUM(I32:I34)</f>
        <v>52741.39</v>
      </c>
      <c r="J35" s="107">
        <f>SUM(J32:J34)</f>
        <v>-2150923.8</v>
      </c>
      <c r="K35" s="107">
        <f t="shared" si="4"/>
        <v>0</v>
      </c>
      <c r="L35" s="110">
        <f>SUM(L32:L34)</f>
        <v>-2150923.8</v>
      </c>
      <c r="M35" s="110"/>
      <c r="N35" s="120" t="s">
        <v>188</v>
      </c>
    </row>
    <row r="36" spans="1:14" s="91" customFormat="1" ht="36">
      <c r="A36" s="87"/>
      <c r="B36" s="107" t="str">
        <f>+B24</f>
        <v>LEASEHOLD IMP</v>
      </c>
      <c r="C36" s="107"/>
      <c r="D36" s="114"/>
      <c r="E36" s="110">
        <v>-236405.26999999996</v>
      </c>
      <c r="F36" s="107">
        <v>-34649.79</v>
      </c>
      <c r="G36" s="115">
        <f>-(+G14+G24)-G37</f>
        <v>-56402.1</v>
      </c>
      <c r="H36" s="107">
        <f>SUM(E36:G36)</f>
        <v>-327457.1599999999</v>
      </c>
      <c r="I36" s="107">
        <f>-(+I14+I24)</f>
        <v>0</v>
      </c>
      <c r="J36" s="110">
        <f>SUM(H36:I36)</f>
        <v>-327457.1599999999</v>
      </c>
      <c r="K36" s="107"/>
      <c r="L36" s="110">
        <v>-327457.1599999999</v>
      </c>
      <c r="M36" s="110"/>
      <c r="N36" s="120" t="s">
        <v>189</v>
      </c>
    </row>
    <row r="37" spans="1:14" s="91" customFormat="1" ht="18" hidden="1">
      <c r="A37" s="87"/>
      <c r="B37" s="107" t="str">
        <f>+B25</f>
        <v>LEASEHOLD IMP: Sublease (4 yr amort)</v>
      </c>
      <c r="C37" s="107"/>
      <c r="D37" s="114"/>
      <c r="E37" s="110">
        <v>-1.6007108832871708E-12</v>
      </c>
      <c r="F37" s="107">
        <f>-(+#REF!+F25)</f>
        <v>0</v>
      </c>
      <c r="G37" s="115"/>
      <c r="H37" s="107">
        <f>SUM(E37:G37)</f>
        <v>-1.6007108832871708E-12</v>
      </c>
      <c r="I37" s="107">
        <f>-(+#REF!+I25)</f>
        <v>0</v>
      </c>
      <c r="J37" s="110">
        <f>SUM(H37:I37)</f>
        <v>-1.6007108832871708E-12</v>
      </c>
      <c r="K37" s="107">
        <v>0</v>
      </c>
      <c r="L37" s="110">
        <f>+J37+K37</f>
        <v>-1.6007108832871708E-12</v>
      </c>
      <c r="M37" s="110"/>
      <c r="N37" s="110"/>
    </row>
    <row r="38" spans="1:14" ht="18">
      <c r="A38" s="87"/>
      <c r="B38" s="107"/>
      <c r="C38" s="107"/>
      <c r="D38" s="116"/>
      <c r="E38" s="117" t="s">
        <v>182</v>
      </c>
      <c r="F38" s="117" t="s">
        <v>182</v>
      </c>
      <c r="G38" s="118" t="s">
        <v>182</v>
      </c>
      <c r="H38" s="117" t="s">
        <v>182</v>
      </c>
      <c r="I38" s="117" t="s">
        <v>182</v>
      </c>
      <c r="J38" s="117" t="s">
        <v>182</v>
      </c>
      <c r="K38" s="117" t="s">
        <v>182</v>
      </c>
      <c r="L38" s="117" t="s">
        <v>182</v>
      </c>
      <c r="M38" s="110"/>
      <c r="N38" s="110"/>
    </row>
    <row r="39" spans="1:14" ht="18">
      <c r="A39" s="87"/>
      <c r="B39" s="107"/>
      <c r="C39" s="107"/>
      <c r="D39" s="114"/>
      <c r="E39" s="110">
        <f>SUM(E35:E38)</f>
        <v>-2305204.92</v>
      </c>
      <c r="F39" s="107">
        <f aca="true" t="shared" si="5" ref="F39:L39">SUM(F35:F38)</f>
        <v>-128465.69999999998</v>
      </c>
      <c r="G39" s="124">
        <f t="shared" si="5"/>
        <v>-97451.73000000001</v>
      </c>
      <c r="H39" s="110">
        <f>SUM(H35:H38)</f>
        <v>-2531122.3499999996</v>
      </c>
      <c r="I39" s="107">
        <f t="shared" si="5"/>
        <v>52741.39</v>
      </c>
      <c r="J39" s="110">
        <f>SUM(J35:J38)</f>
        <v>-2478380.96</v>
      </c>
      <c r="K39" s="107">
        <f t="shared" si="5"/>
        <v>0</v>
      </c>
      <c r="L39" s="110">
        <f t="shared" si="5"/>
        <v>-2478380.96</v>
      </c>
      <c r="M39" s="110"/>
      <c r="N39" s="110"/>
    </row>
    <row r="40" spans="1:14" ht="18">
      <c r="A40" s="87"/>
      <c r="B40" s="107"/>
      <c r="C40" s="107"/>
      <c r="D40" s="114"/>
      <c r="E40" s="110"/>
      <c r="F40" s="107"/>
      <c r="G40" s="110"/>
      <c r="H40" s="110"/>
      <c r="I40" s="107"/>
      <c r="J40" s="110"/>
      <c r="K40" s="107"/>
      <c r="L40" s="110"/>
      <c r="M40" s="110"/>
      <c r="N40" s="110"/>
    </row>
    <row r="41" spans="1:3" ht="15">
      <c r="A41" s="87"/>
      <c r="B41" s="87"/>
      <c r="C41" s="87"/>
    </row>
    <row r="42" spans="1:3" s="92" customFormat="1" ht="15.75">
      <c r="A42" s="90"/>
      <c r="B42" s="93"/>
      <c r="C42" s="90"/>
    </row>
    <row r="43" spans="1:3" s="92" customFormat="1" ht="15.75">
      <c r="A43" s="90"/>
      <c r="B43" s="93"/>
      <c r="C43" s="90"/>
    </row>
    <row r="44" spans="1:3" s="92" customFormat="1" ht="15">
      <c r="A44" s="90"/>
      <c r="B44" s="90"/>
      <c r="C44" s="90"/>
    </row>
    <row r="45" spans="1:3" s="92" customFormat="1" ht="15">
      <c r="A45" s="90"/>
      <c r="B45" s="90"/>
      <c r="C45" s="90"/>
    </row>
    <row r="46" spans="1:3" s="92" customFormat="1" ht="15">
      <c r="A46" s="90"/>
      <c r="B46" s="90"/>
      <c r="C46" s="90"/>
    </row>
    <row r="47" spans="1:3" s="92" customFormat="1" ht="15">
      <c r="A47" s="90"/>
      <c r="B47" s="90"/>
      <c r="C47" s="90"/>
    </row>
    <row r="48" spans="1:6" s="92" customFormat="1" ht="15.75">
      <c r="A48" s="90"/>
      <c r="B48" s="90"/>
      <c r="C48" s="90"/>
      <c r="F48" s="94"/>
    </row>
    <row r="49" spans="1:3" s="92" customFormat="1" ht="15">
      <c r="A49" s="90"/>
      <c r="B49" s="90"/>
      <c r="C49" s="90"/>
    </row>
    <row r="50" spans="2:3" s="92" customFormat="1" ht="15">
      <c r="B50" s="90"/>
      <c r="C50" s="90"/>
    </row>
    <row r="51" spans="2:3" s="92" customFormat="1" ht="15">
      <c r="B51" s="90"/>
      <c r="C51" s="90"/>
    </row>
    <row r="52" spans="2:3" s="92" customFormat="1" ht="15">
      <c r="B52" s="90"/>
      <c r="C52" s="90"/>
    </row>
    <row r="53" spans="2:3" s="92" customFormat="1" ht="15">
      <c r="B53" s="90"/>
      <c r="C53" s="90"/>
    </row>
    <row r="54" spans="2:3" s="92" customFormat="1" ht="15">
      <c r="B54" s="90"/>
      <c r="C54" s="90"/>
    </row>
    <row r="55" spans="2:3" s="92" customFormat="1" ht="15">
      <c r="B55" s="90"/>
      <c r="C55" s="90"/>
    </row>
    <row r="56" spans="2:3" s="92" customFormat="1" ht="15">
      <c r="B56" s="90"/>
      <c r="C56" s="90"/>
    </row>
    <row r="57" spans="2:3" s="92" customFormat="1" ht="15">
      <c r="B57" s="90"/>
      <c r="C57" s="90"/>
    </row>
    <row r="58" spans="2:3" s="92" customFormat="1" ht="15">
      <c r="B58" s="90"/>
      <c r="C58" s="90"/>
    </row>
    <row r="59" spans="2:3" s="92" customFormat="1" ht="15">
      <c r="B59" s="90"/>
      <c r="C59" s="90"/>
    </row>
    <row r="60" spans="2:3" s="92" customFormat="1" ht="15">
      <c r="B60" s="90"/>
      <c r="C60" s="90"/>
    </row>
    <row r="61" spans="2:3" s="92" customFormat="1" ht="15">
      <c r="B61" s="90"/>
      <c r="C61" s="90"/>
    </row>
    <row r="62" spans="2:3" s="92" customFormat="1" ht="15">
      <c r="B62" s="90"/>
      <c r="C62" s="90"/>
    </row>
    <row r="63" spans="2:3" s="92" customFormat="1" ht="15">
      <c r="B63" s="90"/>
      <c r="C63" s="90"/>
    </row>
    <row r="64" spans="2:3" s="92" customFormat="1" ht="15">
      <c r="B64" s="90"/>
      <c r="C64" s="90"/>
    </row>
    <row r="65" spans="2:3" s="92" customFormat="1" ht="15">
      <c r="B65" s="90"/>
      <c r="C65" s="90"/>
    </row>
    <row r="66" spans="2:3" s="92" customFormat="1" ht="15">
      <c r="B66" s="90"/>
      <c r="C66" s="90"/>
    </row>
    <row r="67" spans="2:3" s="92" customFormat="1" ht="15">
      <c r="B67" s="90"/>
      <c r="C67" s="90"/>
    </row>
    <row r="68" spans="2:3" s="92" customFormat="1" ht="15">
      <c r="B68" s="90"/>
      <c r="C68" s="90"/>
    </row>
    <row r="69" spans="2:3" s="92" customFormat="1" ht="15">
      <c r="B69" s="90"/>
      <c r="C69" s="90"/>
    </row>
    <row r="70" spans="2:3" s="92" customFormat="1" ht="15">
      <c r="B70" s="90"/>
      <c r="C70" s="90"/>
    </row>
    <row r="71" spans="2:3" s="92" customFormat="1" ht="15">
      <c r="B71" s="90"/>
      <c r="C71" s="90"/>
    </row>
    <row r="72" spans="2:3" s="92" customFormat="1" ht="15">
      <c r="B72" s="90"/>
      <c r="C72" s="90"/>
    </row>
    <row r="73" spans="2:3" s="92" customFormat="1" ht="15">
      <c r="B73" s="90"/>
      <c r="C73" s="90"/>
    </row>
    <row r="74" spans="2:3" s="92" customFormat="1" ht="15">
      <c r="B74" s="90"/>
      <c r="C74" s="90"/>
    </row>
    <row r="75" spans="2:3" s="92" customFormat="1" ht="15">
      <c r="B75" s="90"/>
      <c r="C75" s="90"/>
    </row>
    <row r="76" spans="2:3" s="92" customFormat="1" ht="15">
      <c r="B76" s="90"/>
      <c r="C76" s="90"/>
    </row>
    <row r="77" spans="2:3" s="92" customFormat="1" ht="15">
      <c r="B77" s="90"/>
      <c r="C77" s="90"/>
    </row>
    <row r="78" spans="2:3" s="92" customFormat="1" ht="15">
      <c r="B78" s="90"/>
      <c r="C78" s="90"/>
    </row>
    <row r="79" spans="2:3" s="92" customFormat="1" ht="15">
      <c r="B79" s="90"/>
      <c r="C79" s="90"/>
    </row>
    <row r="80" spans="2:3" s="92" customFormat="1" ht="15">
      <c r="B80" s="90"/>
      <c r="C80" s="90"/>
    </row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  <row r="105" s="92" customFormat="1" ht="15"/>
    <row r="106" s="92" customFormat="1" ht="15"/>
    <row r="107" s="92" customFormat="1" ht="15"/>
    <row r="108" s="92" customFormat="1" ht="15"/>
    <row r="109" s="92" customFormat="1" ht="15"/>
    <row r="110" s="92" customFormat="1" ht="15"/>
    <row r="111" s="92" customFormat="1" ht="15"/>
    <row r="112" s="92" customFormat="1" ht="15"/>
    <row r="113" s="92" customFormat="1" ht="15"/>
    <row r="114" s="92" customFormat="1" ht="15"/>
    <row r="115" s="92" customFormat="1" ht="15"/>
    <row r="116" s="92" customFormat="1" ht="15"/>
    <row r="117" s="92" customFormat="1" ht="15"/>
    <row r="118" s="92" customFormat="1" ht="15"/>
    <row r="119" s="92" customFormat="1" ht="15"/>
    <row r="120" s="92" customFormat="1" ht="15"/>
    <row r="121" s="92" customFormat="1" ht="15"/>
    <row r="122" s="92" customFormat="1" ht="15"/>
    <row r="123" s="92" customFormat="1" ht="15"/>
    <row r="124" s="92" customFormat="1" ht="15"/>
    <row r="125" s="92" customFormat="1" ht="15"/>
    <row r="126" s="92" customFormat="1" ht="15"/>
    <row r="127" s="92" customFormat="1" ht="15"/>
    <row r="128" s="92" customFormat="1" ht="15"/>
    <row r="129" s="92" customFormat="1" ht="15"/>
    <row r="130" s="92" customFormat="1" ht="15"/>
    <row r="131" s="92" customFormat="1" ht="15"/>
    <row r="132" s="92" customFormat="1" ht="15"/>
    <row r="133" s="92" customFormat="1" ht="15"/>
    <row r="134" s="92" customFormat="1" ht="15"/>
    <row r="135" s="92" customFormat="1" ht="15"/>
    <row r="136" s="92" customFormat="1" ht="15"/>
    <row r="137" s="92" customFormat="1" ht="15"/>
    <row r="138" s="92" customFormat="1" ht="15"/>
    <row r="139" s="92" customFormat="1" ht="15"/>
    <row r="140" s="92" customFormat="1" ht="15"/>
    <row r="141" s="92" customFormat="1" ht="15"/>
    <row r="142" s="92" customFormat="1" ht="15"/>
    <row r="143" s="92" customFormat="1" ht="15"/>
    <row r="144" s="92" customFormat="1" ht="15"/>
    <row r="145" s="92" customFormat="1" ht="15"/>
    <row r="146" s="92" customFormat="1" ht="15"/>
    <row r="147" s="92" customFormat="1" ht="15"/>
    <row r="148" s="92" customFormat="1" ht="15"/>
    <row r="149" s="92" customFormat="1" ht="15"/>
    <row r="150" s="92" customFormat="1" ht="15"/>
    <row r="151" s="92" customFormat="1" ht="15"/>
    <row r="152" s="92" customFormat="1" ht="15"/>
    <row r="153" s="92" customFormat="1" ht="15"/>
    <row r="154" s="92" customFormat="1" ht="15"/>
    <row r="155" s="92" customFormat="1" ht="15"/>
    <row r="156" s="92" customFormat="1" ht="15"/>
    <row r="157" s="92" customFormat="1" ht="15"/>
    <row r="158" s="92" customFormat="1" ht="15"/>
    <row r="159" s="92" customFormat="1" ht="15"/>
    <row r="160" s="92" customFormat="1" ht="15"/>
    <row r="161" s="92" customFormat="1" ht="15"/>
    <row r="162" s="92" customFormat="1" ht="15"/>
    <row r="163" s="92" customFormat="1" ht="15"/>
    <row r="164" s="92" customFormat="1" ht="15"/>
    <row r="165" s="92" customFormat="1" ht="15"/>
    <row r="166" s="92" customFormat="1" ht="15"/>
    <row r="167" s="92" customFormat="1" ht="15"/>
    <row r="168" s="92" customFormat="1" ht="15"/>
    <row r="169" s="92" customFormat="1" ht="15"/>
    <row r="170" s="92" customFormat="1" ht="15"/>
    <row r="171" s="92" customFormat="1" ht="15"/>
    <row r="172" s="92" customFormat="1" ht="15"/>
    <row r="173" s="92" customFormat="1" ht="15"/>
    <row r="174" s="92" customFormat="1" ht="15"/>
    <row r="175" s="92" customFormat="1" ht="15"/>
    <row r="176" s="92" customFormat="1" ht="15"/>
    <row r="177" s="92" customFormat="1" ht="15"/>
    <row r="178" s="92" customFormat="1" ht="15"/>
    <row r="179" s="92" customFormat="1" ht="15"/>
    <row r="180" s="92" customFormat="1" ht="15"/>
    <row r="181" s="92" customFormat="1" ht="15"/>
    <row r="182" s="92" customFormat="1" ht="15"/>
  </sheetData>
  <sheetProtection/>
  <printOptions horizontalCentered="1"/>
  <pageMargins left="0.5" right="0.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richardd</dc:creator>
  <cp:keywords/>
  <dc:description/>
  <cp:lastModifiedBy>Patricia Batie</cp:lastModifiedBy>
  <cp:lastPrinted>2012-03-13T19:54:22Z</cp:lastPrinted>
  <dcterms:created xsi:type="dcterms:W3CDTF">2003-11-18T13:45:16Z</dcterms:created>
  <dcterms:modified xsi:type="dcterms:W3CDTF">2012-03-14T13:40:43Z</dcterms:modified>
  <cp:category/>
  <cp:version/>
  <cp:contentType/>
  <cp:contentStatus/>
</cp:coreProperties>
</file>